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correction^^" sheetId="1" r:id="rId1"/>
    <sheet name=" debut " sheetId="2" r:id="rId2"/>
    <sheet name=" milieu " sheetId="3" r:id="rId3"/>
    <sheet name=" fin " sheetId="4" r:id="rId4"/>
  </sheets>
  <definedNames/>
  <calcPr fullCalcOnLoad="1"/>
</workbook>
</file>

<file path=xl/sharedStrings.xml><?xml version="1.0" encoding="utf-8"?>
<sst xmlns="http://schemas.openxmlformats.org/spreadsheetml/2006/main" count="36" uniqueCount="28">
  <si>
    <t>l (en cm)</t>
  </si>
  <si>
    <t>l (en m)</t>
  </si>
  <si>
    <t>10 T(en sec)</t>
  </si>
  <si>
    <t xml:space="preserve"> T (en sec)</t>
  </si>
  <si>
    <t>T²</t>
  </si>
  <si>
    <t>l en cm</t>
  </si>
  <si>
    <t>T*10 en sec</t>
  </si>
  <si>
    <t>T en sec</t>
  </si>
  <si>
    <t>l en metre</t>
  </si>
  <si>
    <t>g(m/s^2)</t>
  </si>
  <si>
    <t>T(s)</t>
  </si>
  <si>
    <t>1/g</t>
  </si>
  <si>
    <t>t</t>
  </si>
  <si>
    <t>x</t>
  </si>
  <si>
    <t>y</t>
  </si>
  <si>
    <t>s</t>
  </si>
  <si>
    <t>m</t>
  </si>
  <si>
    <t>rad</t>
  </si>
  <si>
    <t>degres</t>
  </si>
  <si>
    <t xml:space="preserve">a </t>
  </si>
  <si>
    <r>
      <t>sin</t>
    </r>
    <r>
      <rPr>
        <sz val="10"/>
        <rFont val="Symbol"/>
        <family val="1"/>
      </rPr>
      <t>a</t>
    </r>
  </si>
  <si>
    <t>T</t>
  </si>
  <si>
    <t>a</t>
  </si>
  <si>
    <t>phi</t>
  </si>
  <si>
    <t>°</t>
  </si>
  <si>
    <t>mod</t>
  </si>
  <si>
    <t>tableau de valeurs de g</t>
  </si>
  <si>
    <t>moyenne de g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</si>
</sst>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"/>
  </numFmts>
  <fonts count="18">
    <font>
      <sz val="10"/>
      <name val="Arial"/>
      <family val="0"/>
    </font>
    <font>
      <b/>
      <sz val="10"/>
      <name val="Arial"/>
      <family val="2"/>
    </font>
    <font>
      <vertAlign val="superscript"/>
      <sz val="12"/>
      <name val="Arial"/>
      <family val="0"/>
    </font>
    <font>
      <vertAlign val="superscript"/>
      <sz val="10"/>
      <name val="Arial"/>
      <family val="0"/>
    </font>
    <font>
      <sz val="12"/>
      <name val="Arial"/>
      <family val="0"/>
    </font>
    <font>
      <sz val="8.25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sz val="10"/>
      <name val="Times New Roman"/>
      <family val="1"/>
    </font>
    <font>
      <sz val="8"/>
      <name val="Arial"/>
      <family val="0"/>
    </font>
    <font>
      <sz val="18"/>
      <name val="Arial"/>
      <family val="2"/>
    </font>
    <font>
      <sz val="18"/>
      <name val="Symbol"/>
      <family val="1"/>
    </font>
    <font>
      <b/>
      <sz val="10"/>
      <name val="Symbol"/>
      <family val="1"/>
    </font>
    <font>
      <b/>
      <sz val="12.5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/>
    </xf>
    <xf numFmtId="0" fontId="8" fillId="0" borderId="0" xfId="15" applyAlignment="1">
      <alignment/>
    </xf>
    <xf numFmtId="2" fontId="0" fillId="0" borderId="0" xfId="0" applyNumberFormat="1" applyFill="1" applyAlignment="1">
      <alignment/>
    </xf>
    <xf numFmtId="2" fontId="0" fillId="0" borderId="14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5" xfId="0" applyNumberFormat="1" applyFill="1" applyBorder="1" applyAlignment="1">
      <alignment/>
    </xf>
    <xf numFmtId="2" fontId="0" fillId="0" borderId="4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6" xfId="0" applyNumberFormat="1" applyFill="1" applyBorder="1" applyAlignment="1">
      <alignment/>
    </xf>
    <xf numFmtId="2" fontId="0" fillId="0" borderId="7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2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2" fontId="0" fillId="0" borderId="9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3" borderId="18" xfId="0" applyNumberFormat="1" applyFill="1" applyBorder="1" applyAlignment="1">
      <alignment/>
    </xf>
    <xf numFmtId="2" fontId="0" fillId="3" borderId="19" xfId="0" applyNumberFormat="1" applyFill="1" applyBorder="1" applyAlignment="1">
      <alignment/>
    </xf>
    <xf numFmtId="2" fontId="11" fillId="3" borderId="19" xfId="0" applyNumberFormat="1" applyFont="1" applyFill="1" applyBorder="1" applyAlignment="1">
      <alignment/>
    </xf>
    <xf numFmtId="2" fontId="10" fillId="3" borderId="19" xfId="0" applyNumberFormat="1" applyFont="1" applyFill="1" applyBorder="1" applyAlignment="1">
      <alignment/>
    </xf>
    <xf numFmtId="2" fontId="0" fillId="3" borderId="6" xfId="0" applyNumberFormat="1" applyFill="1" applyBorder="1" applyAlignment="1">
      <alignment/>
    </xf>
    <xf numFmtId="2" fontId="0" fillId="3" borderId="7" xfId="0" applyNumberFormat="1" applyFill="1" applyBorder="1" applyAlignment="1">
      <alignment/>
    </xf>
    <xf numFmtId="2" fontId="0" fillId="3" borderId="17" xfId="0" applyNumberFormat="1" applyFill="1" applyBorder="1" applyAlignment="1">
      <alignment/>
    </xf>
    <xf numFmtId="2" fontId="0" fillId="3" borderId="20" xfId="0" applyNumberFormat="1" applyFill="1" applyBorder="1" applyAlignment="1">
      <alignment/>
    </xf>
    <xf numFmtId="2" fontId="10" fillId="3" borderId="5" xfId="0" applyNumberFormat="1" applyFont="1" applyFill="1" applyBorder="1" applyAlignment="1">
      <alignment/>
    </xf>
    <xf numFmtId="2" fontId="0" fillId="3" borderId="5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9" fontId="0" fillId="0" borderId="0" xfId="21" applyFill="1" applyAlignment="1">
      <alignment/>
    </xf>
    <xf numFmtId="2" fontId="0" fillId="0" borderId="13" xfId="0" applyNumberFormat="1" applyFill="1" applyBorder="1" applyAlignment="1">
      <alignment/>
    </xf>
    <xf numFmtId="0" fontId="0" fillId="0" borderId="14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temps d'oscillation d'un pendule sur une periode en sec en fonction de la longueur du pendule</a:t>
            </a:r>
          </a:p>
        </c:rich>
      </c:tx>
      <c:layout>
        <c:manualLayout>
          <c:xMode val="factor"/>
          <c:yMode val="factor"/>
          <c:x val="-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33325"/>
          <c:w val="0.63025"/>
          <c:h val="0.55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correction^^!$D$1</c:f>
              <c:strCache>
                <c:ptCount val="1"/>
                <c:pt idx="0">
                  <c:v> T (en sec)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correction^^!$C$2:$C$15</c:f>
              <c:numCache/>
            </c:numRef>
          </c:xVal>
          <c:yVal>
            <c:numRef>
              <c:f>correction^^!$D$2:$D$15</c:f>
              <c:numCache/>
            </c:numRef>
          </c:yVal>
          <c:smooth val="0"/>
        </c:ser>
        <c:axId val="46191621"/>
        <c:axId val="13071406"/>
      </c:scatterChart>
      <c:valAx>
        <c:axId val="46191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longueur du pendule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71406"/>
        <c:crosses val="autoZero"/>
        <c:crossBetween val="midCat"/>
        <c:dispUnits/>
      </c:valAx>
      <c:valAx>
        <c:axId val="13071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temps de la periode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916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correction^^!$E$1</c:f>
              <c:strCache>
                <c:ptCount val="1"/>
                <c:pt idx="0">
                  <c:v>T²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correction^^!$C$2:$C$15</c:f>
              <c:numCache/>
            </c:numRef>
          </c:xVal>
          <c:yVal>
            <c:numRef>
              <c:f>correction^^!$E$2:$E$15</c:f>
              <c:numCache/>
            </c:numRef>
          </c:yVal>
          <c:smooth val="0"/>
        </c:ser>
        <c:axId val="50533791"/>
        <c:axId val="52150936"/>
      </c:scatterChart>
      <c:valAx>
        <c:axId val="5053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50936"/>
        <c:crosses val="autoZero"/>
        <c:crossBetween val="midCat"/>
        <c:dispUnits/>
      </c:valAx>
      <c:valAx>
        <c:axId val="52150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337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temps d'oscillation d'un pendule sur une periode en sec en fonction de la longueur du pendule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 debut '!$D$1</c:f>
              <c:strCache>
                <c:ptCount val="1"/>
                <c:pt idx="0">
                  <c:v>T en sec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 debut '!$C$2:$C$16</c:f>
              <c:numCache/>
            </c:numRef>
          </c:xVal>
          <c:yVal>
            <c:numRef>
              <c:f>' debut '!$D$2:$D$16</c:f>
              <c:numCache/>
            </c:numRef>
          </c:yVal>
          <c:smooth val="0"/>
        </c:ser>
        <c:axId val="66705241"/>
        <c:axId val="63476258"/>
      </c:scatterChart>
      <c:valAx>
        <c:axId val="6670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longueur du pendule en metre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76258"/>
        <c:crosses val="autoZero"/>
        <c:crossBetween val="midCat"/>
        <c:dispUnits/>
      </c:valAx>
      <c:valAx>
        <c:axId val="63476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d'une periode en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052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carre du temps d'oscillationen sec par periode en fonction de la longueur</a:t>
            </a:r>
          </a:p>
        </c:rich>
      </c:tx>
      <c:layout>
        <c:manualLayout>
          <c:xMode val="factor"/>
          <c:yMode val="factor"/>
          <c:x val="-0.037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15825"/>
          <c:w val="0.64925"/>
          <c:h val="0.7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 debut '!$E$1</c:f>
              <c:strCache>
                <c:ptCount val="1"/>
                <c:pt idx="0">
                  <c:v>T²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 debut '!$C$2:$C$16</c:f>
              <c:numCache/>
            </c:numRef>
          </c:xVal>
          <c:yVal>
            <c:numRef>
              <c:f>' debut '!$E$2:$E$16</c:f>
              <c:numCache/>
            </c:numRef>
          </c:yVal>
          <c:smooth val="0"/>
        </c:ser>
        <c:axId val="34415411"/>
        <c:axId val="41303244"/>
      </c:scatterChart>
      <c:valAx>
        <c:axId val="3441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longueur du pendule en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03244"/>
        <c:crosses val="autoZero"/>
        <c:crossBetween val="midCat"/>
        <c:dispUnits/>
      </c:valAx>
      <c:valAx>
        <c:axId val="41303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d'une periode au carre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154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25"/>
          <c:y val="0.4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 = 6,3771x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-0,5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 milieu '!$B$3:$B$17</c:f>
              <c:numCache/>
            </c:numRef>
          </c:xVal>
          <c:yVal>
            <c:numRef>
              <c:f>' milieu '!$C$3:$C$17</c:f>
              <c:numCache/>
            </c:numRef>
          </c:yVal>
          <c:smooth val="0"/>
        </c:ser>
        <c:axId val="36184877"/>
        <c:axId val="57228438"/>
      </c:scatterChart>
      <c:valAx>
        <c:axId val="36184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28438"/>
        <c:crosses val="autoZero"/>
        <c:crossBetween val="midCat"/>
        <c:dispUnits/>
      </c:valAx>
      <c:valAx>
        <c:axId val="57228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848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 milieu '!$E$2</c:f>
              <c:strCache>
                <c:ptCount val="1"/>
                <c:pt idx="0">
                  <c:v>T²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noFill/>
              <a:ln>
                <a:noFill/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 = 42,098x 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 milieu '!$D$3:$D$17</c:f>
              <c:numCache/>
            </c:numRef>
          </c:xVal>
          <c:yVal>
            <c:numRef>
              <c:f>' milieu '!$E$3:$E$17</c:f>
              <c:numCache/>
            </c:numRef>
          </c:yVal>
          <c:smooth val="1"/>
        </c:ser>
        <c:axId val="45293895"/>
        <c:axId val="4991872"/>
      </c:scatterChart>
      <c:valAx>
        <c:axId val="4529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1872"/>
        <c:crosses val="autoZero"/>
        <c:crossBetween val="midCat"/>
        <c:dispUnits/>
      </c:valAx>
      <c:valAx>
        <c:axId val="49918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938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latin typeface="Arial"/>
                <a:ea typeface="Arial"/>
                <a:cs typeface="Arial"/>
              </a:rPr>
              <a:t>f(t)=x et 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795"/>
          <c:w val="0.79425"/>
          <c:h val="0.704"/>
        </c:manualLayout>
      </c:layout>
      <c:scatterChart>
        <c:scatterStyle val="smooth"/>
        <c:varyColors val="0"/>
        <c:ser>
          <c:idx val="0"/>
          <c:order val="0"/>
          <c:tx>
            <c:strRef>
              <c:f>' fin '!$B$2:$B$3</c:f>
              <c:strCache>
                <c:ptCount val="1"/>
                <c:pt idx="0">
                  <c:v>x 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' fin '!$A$4:$A$86</c:f>
              <c:numCache/>
            </c:numRef>
          </c:xVal>
          <c:yVal>
            <c:numRef>
              <c:f>' fin '!$B$4:$B$86</c:f>
              <c:numCache/>
            </c:numRef>
          </c:yVal>
          <c:smooth val="1"/>
        </c:ser>
        <c:ser>
          <c:idx val="1"/>
          <c:order val="1"/>
          <c:tx>
            <c:strRef>
              <c:f>' fin '!$C$2:$C$3</c:f>
              <c:strCache>
                <c:ptCount val="1"/>
                <c:pt idx="0">
                  <c:v>y 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 fin '!$A$4:$A$86</c:f>
              <c:numCache/>
            </c:numRef>
          </c:xVal>
          <c:yVal>
            <c:numRef>
              <c:f>' fin '!$C$4:$C$86</c:f>
              <c:numCache/>
            </c:numRef>
          </c:yVal>
          <c:smooth val="1"/>
        </c:ser>
        <c:axId val="44926849"/>
        <c:axId val="1688458"/>
      </c:scatterChart>
      <c:valAx>
        <c:axId val="44926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en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1688458"/>
        <c:crosses val="autoZero"/>
        <c:crossBetween val="midCat"/>
        <c:dispUnits/>
        <c:majorUnit val="1"/>
        <c:minorUnit val="0.1"/>
      </c:valAx>
      <c:valAx>
        <c:axId val="1688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degres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268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42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f(t)= </a:t>
            </a:r>
            <a:r>
              <a:rPr lang="en-US" cap="none" sz="1000" b="1" i="0" u="none" baseline="0"/>
              <a:t>a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et a mod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98"/>
          <c:w val="0.63525"/>
          <c:h val="0.65225"/>
        </c:manualLayout>
      </c:layout>
      <c:scatterChart>
        <c:scatterStyle val="smooth"/>
        <c:varyColors val="0"/>
        <c:ser>
          <c:idx val="0"/>
          <c:order val="0"/>
          <c:tx>
            <c:strRef>
              <c:f>' fin '!$F$1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movingAvg"/>
            <c:period val="2"/>
          </c:trendline>
          <c:xVal>
            <c:strRef>
              <c:f>' fin '!$A$2:$A$87</c:f>
              <c:strCache/>
            </c:strRef>
          </c:xVal>
          <c:yVal>
            <c:numRef>
              <c:f>' fin '!$F$2:$F$87</c:f>
              <c:numCache/>
            </c:numRef>
          </c:yVal>
          <c:smooth val="1"/>
        </c:ser>
        <c:ser>
          <c:idx val="1"/>
          <c:order val="1"/>
          <c:tx>
            <c:strRef>
              <c:f>' fin '!$G$1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 fin '!$A$2:$A$87</c:f>
              <c:strCache/>
            </c:strRef>
          </c:xVal>
          <c:yVal>
            <c:numRef>
              <c:f>' fin '!$G$2:$G$87</c:f>
              <c:numCache/>
            </c:numRef>
          </c:yVal>
          <c:smooth val="1"/>
        </c:ser>
        <c:axId val="15196123"/>
        <c:axId val="2547380"/>
      </c:scatterChart>
      <c:valAx>
        <c:axId val="15196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en 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2547380"/>
        <c:crosses val="autoZero"/>
        <c:crossBetween val="midCat"/>
        <c:dispUnits/>
      </c:valAx>
      <c:valAx>
        <c:axId val="2547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degres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961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775"/>
          <c:y val="0.0965"/>
          <c:w val="0.2765"/>
          <c:h val="0.54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99CC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</xdr:row>
      <xdr:rowOff>19050</xdr:rowOff>
    </xdr:from>
    <xdr:to>
      <xdr:col>12</xdr:col>
      <xdr:colOff>504825</xdr:colOff>
      <xdr:row>21</xdr:row>
      <xdr:rowOff>142875</xdr:rowOff>
    </xdr:to>
    <xdr:graphicFrame>
      <xdr:nvGraphicFramePr>
        <xdr:cNvPr id="1" name="Chart 5"/>
        <xdr:cNvGraphicFramePr/>
      </xdr:nvGraphicFramePr>
      <xdr:xfrm>
        <a:off x="4000500" y="190500"/>
        <a:ext cx="56483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9525</xdr:rowOff>
    </xdr:from>
    <xdr:to>
      <xdr:col>5</xdr:col>
      <xdr:colOff>85725</xdr:colOff>
      <xdr:row>30</xdr:row>
      <xdr:rowOff>47625</xdr:rowOff>
    </xdr:to>
    <xdr:graphicFrame>
      <xdr:nvGraphicFramePr>
        <xdr:cNvPr id="2" name="Chart 6"/>
        <xdr:cNvGraphicFramePr/>
      </xdr:nvGraphicFramePr>
      <xdr:xfrm>
        <a:off x="0" y="2457450"/>
        <a:ext cx="38957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714375</xdr:colOff>
      <xdr:row>0</xdr:row>
      <xdr:rowOff>0</xdr:rowOff>
    </xdr:from>
    <xdr:to>
      <xdr:col>12</xdr:col>
      <xdr:colOff>57150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4524375" y="0"/>
        <a:ext cx="46767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57150</xdr:rowOff>
    </xdr:from>
    <xdr:to>
      <xdr:col>12</xdr:col>
      <xdr:colOff>104775</xdr:colOff>
      <xdr:row>34</xdr:row>
      <xdr:rowOff>38100</xdr:rowOff>
    </xdr:to>
    <xdr:graphicFrame>
      <xdr:nvGraphicFramePr>
        <xdr:cNvPr id="2" name="Chart 2"/>
        <xdr:cNvGraphicFramePr/>
      </xdr:nvGraphicFramePr>
      <xdr:xfrm>
        <a:off x="4572000" y="2828925"/>
        <a:ext cx="46767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0.668</cdr:x>
      <cdr:y>0</cdr:y>
    </cdr:from>
    <cdr:to>
      <cdr:x>0.88975</cdr:x>
      <cdr:y>0.09</cdr:y>
    </cdr:to>
    <cdr:sp>
      <cdr:nvSpPr>
        <cdr:cNvPr id="1" name="TextBox 1"/>
        <cdr:cNvSpPr txBox="1">
          <a:spLocks noChangeArrowheads="1"/>
        </cdr:cNvSpPr>
      </cdr:nvSpPr>
      <cdr:spPr>
        <a:xfrm>
          <a:off x="3114675" y="0"/>
          <a:ext cx="1038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T=f(g)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1</xdr:row>
      <xdr:rowOff>142875</xdr:rowOff>
    </xdr:from>
    <xdr:to>
      <xdr:col>11</xdr:col>
      <xdr:colOff>742950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4448175" y="304800"/>
        <a:ext cx="46767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647700</xdr:colOff>
      <xdr:row>19</xdr:row>
      <xdr:rowOff>66675</xdr:rowOff>
    </xdr:from>
    <xdr:to>
      <xdr:col>11</xdr:col>
      <xdr:colOff>752475</xdr:colOff>
      <xdr:row>36</xdr:row>
      <xdr:rowOff>47625</xdr:rowOff>
    </xdr:to>
    <xdr:graphicFrame>
      <xdr:nvGraphicFramePr>
        <xdr:cNvPr id="2" name="Chart 4"/>
        <xdr:cNvGraphicFramePr/>
      </xdr:nvGraphicFramePr>
      <xdr:xfrm>
        <a:off x="4457700" y="3143250"/>
        <a:ext cx="46767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0.7805</cdr:x>
      <cdr:y>0.28925</cdr:y>
    </cdr:from>
    <cdr:to>
      <cdr:x>0.98225</cdr:x>
      <cdr:y>0.4675</cdr:y>
    </cdr:to>
    <cdr:sp>
      <cdr:nvSpPr>
        <cdr:cNvPr id="1" name="TextBox 1"/>
        <cdr:cNvSpPr txBox="1">
          <a:spLocks noChangeArrowheads="1"/>
        </cdr:cNvSpPr>
      </cdr:nvSpPr>
      <cdr:spPr>
        <a:xfrm>
          <a:off x="3857625" y="590550"/>
          <a:ext cx="1000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800" b="0" i="0" u="none" baseline="0">
              <a:latin typeface="Arial"/>
              <a:ea typeface="Arial"/>
              <a:cs typeface="Arial"/>
            </a:rPr>
            <a:t> mod</a:t>
          </a:r>
        </a:p>
      </cdr:txBody>
    </cdr:sp>
  </cdr:relSizeAnchor>
  <cdr:relSizeAnchor xmlns:cdr="http://schemas.openxmlformats.org/drawingml/2006/chartDrawing">
    <cdr:from>
      <cdr:x>0.765</cdr:x>
      <cdr:y>0.46875</cdr:y>
    </cdr:from>
    <cdr:to>
      <cdr:x>0.9935</cdr:x>
      <cdr:y>0.70975</cdr:y>
    </cdr:to>
    <cdr:sp>
      <cdr:nvSpPr>
        <cdr:cNvPr id="2" name="TextBox 2"/>
        <cdr:cNvSpPr txBox="1">
          <a:spLocks noChangeArrowheads="1"/>
        </cdr:cNvSpPr>
      </cdr:nvSpPr>
      <cdr:spPr>
        <a:xfrm>
          <a:off x="3781425" y="962025"/>
          <a:ext cx="1133475" cy="4953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t seconde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4</xdr:row>
      <xdr:rowOff>38100</xdr:rowOff>
    </xdr:from>
    <xdr:to>
      <xdr:col>16</xdr:col>
      <xdr:colOff>466725</xdr:colOff>
      <xdr:row>21</xdr:row>
      <xdr:rowOff>76200</xdr:rowOff>
    </xdr:to>
    <xdr:graphicFrame>
      <xdr:nvGraphicFramePr>
        <xdr:cNvPr id="1" name="Chart 1"/>
        <xdr:cNvGraphicFramePr/>
      </xdr:nvGraphicFramePr>
      <xdr:xfrm>
        <a:off x="3390900" y="704850"/>
        <a:ext cx="46482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333375</xdr:colOff>
      <xdr:row>22</xdr:row>
      <xdr:rowOff>133350</xdr:rowOff>
    </xdr:from>
    <xdr:to>
      <xdr:col>16</xdr:col>
      <xdr:colOff>533400</xdr:colOff>
      <xdr:row>35</xdr:row>
      <xdr:rowOff>85725</xdr:rowOff>
    </xdr:to>
    <xdr:graphicFrame>
      <xdr:nvGraphicFramePr>
        <xdr:cNvPr id="2" name="Chart 12"/>
        <xdr:cNvGraphicFramePr/>
      </xdr:nvGraphicFramePr>
      <xdr:xfrm>
        <a:off x="3162300" y="3714750"/>
        <a:ext cx="4943475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B33" sqref="B33"/>
    </sheetView>
  </sheetViews>
  <sheetFormatPr defaultColWidth="11.421875" defaultRowHeight="12.75"/>
  <sheetData>
    <row r="1" spans="1:5" ht="13.5" thickBot="1">
      <c r="A1" s="2" t="s">
        <v>0</v>
      </c>
      <c r="B1" s="2" t="s">
        <v>2</v>
      </c>
      <c r="C1" s="2" t="s">
        <v>1</v>
      </c>
      <c r="D1" s="2" t="s">
        <v>3</v>
      </c>
      <c r="E1" s="2" t="s">
        <v>4</v>
      </c>
    </row>
    <row r="2" spans="1:5" ht="12.75">
      <c r="A2" s="3">
        <v>5</v>
      </c>
      <c r="B2" s="9">
        <f>D2*10</f>
        <v>4.47213595499958</v>
      </c>
      <c r="C2" s="4">
        <f aca="true" t="shared" si="0" ref="C2:C15">A2/100</f>
        <v>0.05</v>
      </c>
      <c r="D2" s="10">
        <f aca="true" t="shared" si="1" ref="D2:D15">SQRT(C2)*2</f>
        <v>0.4472135954999579</v>
      </c>
      <c r="E2" s="13">
        <f aca="true" t="shared" si="2" ref="E2:E15">D2^2</f>
        <v>0.19999999999999998</v>
      </c>
    </row>
    <row r="3" spans="1:5" ht="12.75">
      <c r="A3" s="5">
        <v>7</v>
      </c>
      <c r="B3" s="9">
        <f aca="true" t="shared" si="3" ref="B3:B15">D3*10</f>
        <v>5.291502622129181</v>
      </c>
      <c r="C3" s="6">
        <f t="shared" si="0"/>
        <v>0.07</v>
      </c>
      <c r="D3" s="10">
        <f t="shared" si="1"/>
        <v>0.5291502622129182</v>
      </c>
      <c r="E3" s="13">
        <f t="shared" si="2"/>
        <v>0.28</v>
      </c>
    </row>
    <row r="4" spans="1:5" ht="12.75">
      <c r="A4" s="5">
        <v>10</v>
      </c>
      <c r="B4" s="9">
        <f t="shared" si="3"/>
        <v>6.324555320336759</v>
      </c>
      <c r="C4" s="6">
        <f t="shared" si="0"/>
        <v>0.1</v>
      </c>
      <c r="D4" s="10">
        <f t="shared" si="1"/>
        <v>0.6324555320336759</v>
      </c>
      <c r="E4" s="13">
        <f t="shared" si="2"/>
        <v>0.4</v>
      </c>
    </row>
    <row r="5" spans="1:5" ht="12.75">
      <c r="A5" s="5">
        <v>12</v>
      </c>
      <c r="B5" s="9">
        <f t="shared" si="3"/>
        <v>6.928203230275509</v>
      </c>
      <c r="C5" s="6">
        <f t="shared" si="0"/>
        <v>0.12</v>
      </c>
      <c r="D5" s="10">
        <f t="shared" si="1"/>
        <v>0.6928203230275509</v>
      </c>
      <c r="E5" s="13">
        <f t="shared" si="2"/>
        <v>0.48</v>
      </c>
    </row>
    <row r="6" spans="1:5" ht="12.75">
      <c r="A6" s="5">
        <v>15.5</v>
      </c>
      <c r="B6" s="9">
        <f t="shared" si="3"/>
        <v>7.874007874011811</v>
      </c>
      <c r="C6" s="6">
        <f t="shared" si="0"/>
        <v>0.155</v>
      </c>
      <c r="D6" s="10">
        <f t="shared" si="1"/>
        <v>0.7874007874011811</v>
      </c>
      <c r="E6" s="13">
        <f t="shared" si="2"/>
        <v>0.6200000000000001</v>
      </c>
    </row>
    <row r="7" spans="1:5" ht="12.75">
      <c r="A7" s="5">
        <v>19</v>
      </c>
      <c r="B7" s="9">
        <f t="shared" si="3"/>
        <v>8.717797887081346</v>
      </c>
      <c r="C7" s="6">
        <f t="shared" si="0"/>
        <v>0.19</v>
      </c>
      <c r="D7" s="10">
        <f t="shared" si="1"/>
        <v>0.8717797887081347</v>
      </c>
      <c r="E7" s="13">
        <f t="shared" si="2"/>
        <v>0.7599999999999999</v>
      </c>
    </row>
    <row r="8" spans="1:5" ht="12.75">
      <c r="A8" s="5">
        <v>21.5</v>
      </c>
      <c r="B8" s="9">
        <f t="shared" si="3"/>
        <v>9.273618495495704</v>
      </c>
      <c r="C8" s="6">
        <f t="shared" si="0"/>
        <v>0.215</v>
      </c>
      <c r="D8" s="10">
        <f t="shared" si="1"/>
        <v>0.9273618495495703</v>
      </c>
      <c r="E8" s="13">
        <f t="shared" si="2"/>
        <v>0.86</v>
      </c>
    </row>
    <row r="9" spans="1:5" ht="12.75">
      <c r="A9" s="5">
        <v>26</v>
      </c>
      <c r="B9" s="9">
        <f t="shared" si="3"/>
        <v>10.19803902718557</v>
      </c>
      <c r="C9" s="6">
        <f t="shared" si="0"/>
        <v>0.26</v>
      </c>
      <c r="D9" s="10">
        <f t="shared" si="1"/>
        <v>1.019803902718557</v>
      </c>
      <c r="E9" s="13">
        <f t="shared" si="2"/>
        <v>1.04</v>
      </c>
    </row>
    <row r="10" spans="1:5" ht="12.75">
      <c r="A10" s="5">
        <v>29.5</v>
      </c>
      <c r="B10" s="9">
        <f t="shared" si="3"/>
        <v>10.862780491200215</v>
      </c>
      <c r="C10" s="6">
        <f t="shared" si="0"/>
        <v>0.295</v>
      </c>
      <c r="D10" s="10">
        <f t="shared" si="1"/>
        <v>1.0862780491200215</v>
      </c>
      <c r="E10" s="13">
        <f t="shared" si="2"/>
        <v>1.1799999999999997</v>
      </c>
    </row>
    <row r="11" spans="1:5" ht="12.75">
      <c r="A11" s="5">
        <v>32.5</v>
      </c>
      <c r="B11" s="9">
        <f t="shared" si="3"/>
        <v>11.401754250991381</v>
      </c>
      <c r="C11" s="6">
        <f t="shared" si="0"/>
        <v>0.325</v>
      </c>
      <c r="D11" s="10">
        <f t="shared" si="1"/>
        <v>1.140175425099138</v>
      </c>
      <c r="E11" s="13">
        <f t="shared" si="2"/>
        <v>1.3000000000000003</v>
      </c>
    </row>
    <row r="12" spans="1:5" ht="12.75">
      <c r="A12" s="5">
        <v>35</v>
      </c>
      <c r="B12" s="9">
        <f t="shared" si="3"/>
        <v>11.832159566199232</v>
      </c>
      <c r="C12" s="6">
        <f t="shared" si="0"/>
        <v>0.35</v>
      </c>
      <c r="D12" s="10">
        <f t="shared" si="1"/>
        <v>1.1832159566199232</v>
      </c>
      <c r="E12" s="13">
        <f t="shared" si="2"/>
        <v>1.4</v>
      </c>
    </row>
    <row r="13" spans="1:5" ht="12.75">
      <c r="A13" s="5">
        <v>37</v>
      </c>
      <c r="B13" s="9">
        <f t="shared" si="3"/>
        <v>12.165525060596439</v>
      </c>
      <c r="C13" s="6">
        <f t="shared" si="0"/>
        <v>0.37</v>
      </c>
      <c r="D13" s="10">
        <f t="shared" si="1"/>
        <v>1.2165525060596438</v>
      </c>
      <c r="E13" s="13">
        <f t="shared" si="2"/>
        <v>1.4799999999999998</v>
      </c>
    </row>
    <row r="14" spans="1:5" ht="12.75">
      <c r="A14" s="5">
        <v>39.5</v>
      </c>
      <c r="B14" s="9">
        <f t="shared" si="3"/>
        <v>12.569805089976535</v>
      </c>
      <c r="C14" s="6">
        <f t="shared" si="0"/>
        <v>0.395</v>
      </c>
      <c r="D14" s="10">
        <f t="shared" si="1"/>
        <v>1.2569805089976536</v>
      </c>
      <c r="E14" s="13">
        <f t="shared" si="2"/>
        <v>1.5800000000000003</v>
      </c>
    </row>
    <row r="15" spans="1:5" ht="13.5" thickBot="1">
      <c r="A15" s="7">
        <v>42.5</v>
      </c>
      <c r="B15" s="11">
        <f t="shared" si="3"/>
        <v>13.038404810405297</v>
      </c>
      <c r="C15" s="8">
        <f t="shared" si="0"/>
        <v>0.425</v>
      </c>
      <c r="D15" s="12">
        <f t="shared" si="1"/>
        <v>1.3038404810405297</v>
      </c>
      <c r="E15" s="14">
        <f t="shared" si="2"/>
        <v>1.7</v>
      </c>
    </row>
    <row r="16" ht="12.75">
      <c r="E16" s="13"/>
    </row>
    <row r="17" ht="12.75">
      <c r="E17" s="13"/>
    </row>
    <row r="18" ht="12.75">
      <c r="E18" s="13"/>
    </row>
    <row r="19" ht="12.75">
      <c r="E19" s="13"/>
    </row>
    <row r="20" ht="12.75">
      <c r="E20" s="13"/>
    </row>
    <row r="21" ht="12.75">
      <c r="E21" s="13"/>
    </row>
    <row r="22" ht="12.75">
      <c r="E22" s="13"/>
    </row>
    <row r="24" ht="12.75">
      <c r="H24" s="21"/>
    </row>
    <row r="25" ht="12.75">
      <c r="H25" s="21"/>
    </row>
    <row r="26" spans="7:8" ht="12.75">
      <c r="G26" s="21"/>
      <c r="H26" s="21"/>
    </row>
    <row r="27" ht="12.75">
      <c r="H27" s="21"/>
    </row>
    <row r="28" ht="12.75">
      <c r="H28" s="21"/>
    </row>
    <row r="29" ht="12.75">
      <c r="H29" s="21"/>
    </row>
    <row r="30" ht="12.75">
      <c r="H30" s="21"/>
    </row>
    <row r="31" ht="12.75">
      <c r="H31" s="21"/>
    </row>
    <row r="32" ht="12.75">
      <c r="H32" s="21"/>
    </row>
    <row r="33" ht="12.75">
      <c r="H33" s="21"/>
    </row>
    <row r="34" ht="12.75">
      <c r="H34" s="21"/>
    </row>
    <row r="35" ht="12.75">
      <c r="H35" s="21"/>
    </row>
    <row r="36" ht="12.75">
      <c r="H36" s="21"/>
    </row>
    <row r="37" ht="12.75">
      <c r="H37" s="21"/>
    </row>
    <row r="38" ht="12.75">
      <c r="H38" s="21"/>
    </row>
    <row r="39" ht="12.75">
      <c r="H39" s="21"/>
    </row>
    <row r="40" ht="12.75">
      <c r="H40" s="21"/>
    </row>
    <row r="41" ht="12.75">
      <c r="H41" s="2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B1">
      <selection activeCell="E32" sqref="E32"/>
    </sheetView>
  </sheetViews>
  <sheetFormatPr defaultColWidth="11.421875" defaultRowHeight="12.75"/>
  <sheetData>
    <row r="1" spans="1:5" ht="13.5" thickBot="1">
      <c r="A1" s="17" t="s">
        <v>5</v>
      </c>
      <c r="B1" s="20" t="s">
        <v>6</v>
      </c>
      <c r="C1" s="20" t="s">
        <v>8</v>
      </c>
      <c r="D1" s="20" t="s">
        <v>7</v>
      </c>
      <c r="E1" s="20" t="s">
        <v>4</v>
      </c>
    </row>
    <row r="2" spans="1:5" ht="12.75">
      <c r="A2" s="15">
        <v>5</v>
      </c>
      <c r="B2" s="20">
        <v>4.68</v>
      </c>
      <c r="C2" s="20">
        <f aca="true" t="shared" si="0" ref="C2:C16">A2/100</f>
        <v>0.05</v>
      </c>
      <c r="D2" s="20">
        <f aca="true" t="shared" si="1" ref="D2:D16">B2/10</f>
        <v>0.46799999999999997</v>
      </c>
      <c r="E2" s="20">
        <f>D2^2</f>
        <v>0.21902399999999997</v>
      </c>
    </row>
    <row r="3" spans="1:5" ht="12.75">
      <c r="A3" s="15">
        <v>7</v>
      </c>
      <c r="B3" s="20">
        <v>5.41</v>
      </c>
      <c r="C3" s="20">
        <f t="shared" si="0"/>
        <v>0.07</v>
      </c>
      <c r="D3" s="20">
        <f t="shared" si="1"/>
        <v>0.541</v>
      </c>
      <c r="E3" s="20">
        <f aca="true" t="shared" si="2" ref="E3:E16">D3^2</f>
        <v>0.292681</v>
      </c>
    </row>
    <row r="4" spans="1:5" ht="12.75">
      <c r="A4" s="15">
        <v>10</v>
      </c>
      <c r="B4" s="20">
        <v>6.29</v>
      </c>
      <c r="C4" s="20">
        <f t="shared" si="0"/>
        <v>0.1</v>
      </c>
      <c r="D4" s="20">
        <f t="shared" si="1"/>
        <v>0.629</v>
      </c>
      <c r="E4" s="20">
        <f t="shared" si="2"/>
        <v>0.395641</v>
      </c>
    </row>
    <row r="5" spans="1:5" ht="12.75">
      <c r="A5" s="15">
        <v>12</v>
      </c>
      <c r="B5" s="20">
        <v>7.2</v>
      </c>
      <c r="C5" s="20">
        <f t="shared" si="0"/>
        <v>0.12</v>
      </c>
      <c r="D5" s="20">
        <f t="shared" si="1"/>
        <v>0.72</v>
      </c>
      <c r="E5" s="20">
        <f t="shared" si="2"/>
        <v>0.5184</v>
      </c>
    </row>
    <row r="6" spans="1:5" ht="12.75">
      <c r="A6" s="15">
        <v>15.5</v>
      </c>
      <c r="B6" s="20">
        <v>7.75</v>
      </c>
      <c r="C6" s="20">
        <f t="shared" si="0"/>
        <v>0.155</v>
      </c>
      <c r="D6" s="20">
        <f t="shared" si="1"/>
        <v>0.775</v>
      </c>
      <c r="E6" s="20">
        <f t="shared" si="2"/>
        <v>0.6006250000000001</v>
      </c>
    </row>
    <row r="7" spans="1:5" ht="12.75">
      <c r="A7" s="15">
        <v>19</v>
      </c>
      <c r="B7" s="20">
        <v>8.75</v>
      </c>
      <c r="C7" s="20">
        <f t="shared" si="0"/>
        <v>0.19</v>
      </c>
      <c r="D7" s="20">
        <f t="shared" si="1"/>
        <v>0.875</v>
      </c>
      <c r="E7" s="20">
        <f t="shared" si="2"/>
        <v>0.765625</v>
      </c>
    </row>
    <row r="8" spans="1:5" ht="12.75">
      <c r="A8" s="15">
        <v>21.5</v>
      </c>
      <c r="B8" s="20">
        <v>9.32</v>
      </c>
      <c r="C8" s="20">
        <f t="shared" si="0"/>
        <v>0.215</v>
      </c>
      <c r="D8" s="20">
        <f t="shared" si="1"/>
        <v>0.932</v>
      </c>
      <c r="E8" s="20">
        <f t="shared" si="2"/>
        <v>0.8686240000000001</v>
      </c>
    </row>
    <row r="9" spans="1:5" ht="12.75">
      <c r="A9" s="15">
        <v>23</v>
      </c>
      <c r="B9" s="20">
        <v>9.5</v>
      </c>
      <c r="C9" s="20">
        <f t="shared" si="0"/>
        <v>0.23</v>
      </c>
      <c r="D9" s="20">
        <f t="shared" si="1"/>
        <v>0.95</v>
      </c>
      <c r="E9" s="20">
        <f t="shared" si="2"/>
        <v>0.9025</v>
      </c>
    </row>
    <row r="10" spans="1:5" ht="12.75">
      <c r="A10" s="15">
        <v>26</v>
      </c>
      <c r="B10" s="20">
        <v>10.18</v>
      </c>
      <c r="C10" s="20">
        <f t="shared" si="0"/>
        <v>0.26</v>
      </c>
      <c r="D10" s="20">
        <f t="shared" si="1"/>
        <v>1.018</v>
      </c>
      <c r="E10" s="20">
        <f t="shared" si="2"/>
        <v>1.036324</v>
      </c>
    </row>
    <row r="11" spans="1:5" ht="12.75">
      <c r="A11" s="15">
        <v>29.5</v>
      </c>
      <c r="B11" s="20">
        <v>10.75</v>
      </c>
      <c r="C11" s="20">
        <f t="shared" si="0"/>
        <v>0.295</v>
      </c>
      <c r="D11" s="20">
        <f t="shared" si="1"/>
        <v>1.075</v>
      </c>
      <c r="E11" s="20">
        <f t="shared" si="2"/>
        <v>1.155625</v>
      </c>
    </row>
    <row r="12" spans="1:5" ht="12.75">
      <c r="A12" s="15">
        <v>32.5</v>
      </c>
      <c r="B12" s="20">
        <v>11.22</v>
      </c>
      <c r="C12" s="20">
        <f t="shared" si="0"/>
        <v>0.325</v>
      </c>
      <c r="D12" s="20">
        <f t="shared" si="1"/>
        <v>1.122</v>
      </c>
      <c r="E12" s="20">
        <f t="shared" si="2"/>
        <v>1.2588840000000003</v>
      </c>
    </row>
    <row r="13" spans="1:5" ht="12.75">
      <c r="A13" s="15">
        <v>35</v>
      </c>
      <c r="B13" s="20">
        <v>11.8</v>
      </c>
      <c r="C13" s="20">
        <f t="shared" si="0"/>
        <v>0.35</v>
      </c>
      <c r="D13" s="20">
        <f t="shared" si="1"/>
        <v>1.1800000000000002</v>
      </c>
      <c r="E13" s="20">
        <f t="shared" si="2"/>
        <v>1.3924000000000003</v>
      </c>
    </row>
    <row r="14" spans="1:5" ht="12.75">
      <c r="A14" s="15">
        <v>37</v>
      </c>
      <c r="B14" s="20">
        <v>12.3</v>
      </c>
      <c r="C14" s="20">
        <f t="shared" si="0"/>
        <v>0.37</v>
      </c>
      <c r="D14" s="20">
        <f t="shared" si="1"/>
        <v>1.23</v>
      </c>
      <c r="E14" s="20">
        <f t="shared" si="2"/>
        <v>1.5129</v>
      </c>
    </row>
    <row r="15" spans="1:5" ht="12.75">
      <c r="A15" s="15">
        <v>39.5</v>
      </c>
      <c r="B15" s="20">
        <v>12.53</v>
      </c>
      <c r="C15" s="20">
        <f t="shared" si="0"/>
        <v>0.395</v>
      </c>
      <c r="D15" s="20">
        <f t="shared" si="1"/>
        <v>1.253</v>
      </c>
      <c r="E15" s="20">
        <f t="shared" si="2"/>
        <v>1.5700089999999998</v>
      </c>
    </row>
    <row r="16" spans="1:5" ht="13.5" thickBot="1">
      <c r="A16" s="16">
        <v>42.5</v>
      </c>
      <c r="B16" s="20">
        <v>13.09</v>
      </c>
      <c r="C16" s="20">
        <f t="shared" si="0"/>
        <v>0.425</v>
      </c>
      <c r="D16" s="20">
        <f t="shared" si="1"/>
        <v>1.309</v>
      </c>
      <c r="E16" s="20">
        <f t="shared" si="2"/>
        <v>1.7134809999999998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6"/>
  <sheetViews>
    <sheetView workbookViewId="0" topLeftCell="A7">
      <selection activeCell="D25" sqref="D25"/>
    </sheetView>
  </sheetViews>
  <sheetFormatPr defaultColWidth="11.421875" defaultRowHeight="12.75"/>
  <sheetData>
    <row r="2" spans="2:5" ht="12.75">
      <c r="B2" s="19" t="s">
        <v>9</v>
      </c>
      <c r="C2" s="19" t="s">
        <v>10</v>
      </c>
      <c r="D2" s="19" t="s">
        <v>11</v>
      </c>
      <c r="E2" s="19" t="s">
        <v>4</v>
      </c>
    </row>
    <row r="3" spans="2:5" ht="12.75">
      <c r="B3" s="19">
        <v>1</v>
      </c>
      <c r="C3" s="19">
        <v>6.5</v>
      </c>
      <c r="D3" s="20">
        <f aca="true" t="shared" si="0" ref="D3:D17">1/B3</f>
        <v>1</v>
      </c>
      <c r="E3" s="19">
        <f aca="true" t="shared" si="1" ref="E3:E17">C3^2</f>
        <v>42.25</v>
      </c>
    </row>
    <row r="4" spans="2:5" ht="12.75">
      <c r="B4" s="19">
        <v>2</v>
      </c>
      <c r="C4" s="19">
        <v>4.53</v>
      </c>
      <c r="D4" s="20">
        <f t="shared" si="0"/>
        <v>0.5</v>
      </c>
      <c r="E4" s="19">
        <f t="shared" si="1"/>
        <v>20.5209</v>
      </c>
    </row>
    <row r="5" spans="2:5" ht="12.75">
      <c r="B5" s="19">
        <v>3</v>
      </c>
      <c r="C5" s="19">
        <v>3.6</v>
      </c>
      <c r="D5" s="20">
        <f t="shared" si="0"/>
        <v>0.3333333333333333</v>
      </c>
      <c r="E5" s="19">
        <f t="shared" si="1"/>
        <v>12.96</v>
      </c>
    </row>
    <row r="6" spans="2:5" ht="12.75">
      <c r="B6" s="19">
        <v>4</v>
      </c>
      <c r="C6" s="19">
        <v>3.18</v>
      </c>
      <c r="D6" s="20">
        <f t="shared" si="0"/>
        <v>0.25</v>
      </c>
      <c r="E6" s="19">
        <f t="shared" si="1"/>
        <v>10.112400000000001</v>
      </c>
    </row>
    <row r="7" spans="2:5" ht="12.75">
      <c r="B7" s="19">
        <v>5</v>
      </c>
      <c r="C7" s="19">
        <v>2.84</v>
      </c>
      <c r="D7" s="20">
        <f t="shared" si="0"/>
        <v>0.2</v>
      </c>
      <c r="E7" s="19">
        <f t="shared" si="1"/>
        <v>8.0656</v>
      </c>
    </row>
    <row r="8" spans="2:5" ht="12.75">
      <c r="B8" s="19">
        <v>6</v>
      </c>
      <c r="C8" s="19">
        <v>2.6</v>
      </c>
      <c r="D8" s="20">
        <f t="shared" si="0"/>
        <v>0.16666666666666666</v>
      </c>
      <c r="E8" s="19">
        <f t="shared" si="1"/>
        <v>6.760000000000001</v>
      </c>
    </row>
    <row r="9" spans="2:5" ht="12.75">
      <c r="B9" s="19">
        <v>7</v>
      </c>
      <c r="C9" s="19">
        <v>2.35</v>
      </c>
      <c r="D9" s="20">
        <f t="shared" si="0"/>
        <v>0.14285714285714285</v>
      </c>
      <c r="E9" s="19">
        <f t="shared" si="1"/>
        <v>5.522500000000001</v>
      </c>
    </row>
    <row r="10" spans="2:5" ht="12.75">
      <c r="B10" s="19">
        <v>8</v>
      </c>
      <c r="C10" s="19">
        <v>2.25</v>
      </c>
      <c r="D10" s="20">
        <f t="shared" si="0"/>
        <v>0.125</v>
      </c>
      <c r="E10" s="19">
        <f t="shared" si="1"/>
        <v>5.0625</v>
      </c>
    </row>
    <row r="11" spans="2:5" ht="12.75">
      <c r="B11" s="19">
        <v>9</v>
      </c>
      <c r="C11" s="19">
        <v>2.14</v>
      </c>
      <c r="D11" s="20">
        <f t="shared" si="0"/>
        <v>0.1111111111111111</v>
      </c>
      <c r="E11" s="19">
        <f t="shared" si="1"/>
        <v>4.5796</v>
      </c>
    </row>
    <row r="12" spans="2:5" ht="12.75">
      <c r="B12" s="19">
        <v>10</v>
      </c>
      <c r="C12" s="19">
        <v>2.02</v>
      </c>
      <c r="D12" s="20">
        <f t="shared" si="0"/>
        <v>0.1</v>
      </c>
      <c r="E12" s="19">
        <f t="shared" si="1"/>
        <v>4.0804</v>
      </c>
    </row>
    <row r="13" spans="2:5" ht="12.75">
      <c r="B13" s="19">
        <v>11</v>
      </c>
      <c r="C13" s="19">
        <v>1.92</v>
      </c>
      <c r="D13" s="20">
        <f t="shared" si="0"/>
        <v>0.09090909090909091</v>
      </c>
      <c r="E13" s="19">
        <f t="shared" si="1"/>
        <v>3.6864</v>
      </c>
    </row>
    <row r="14" spans="2:5" ht="12.75">
      <c r="B14" s="19">
        <v>12</v>
      </c>
      <c r="C14" s="19">
        <v>1.85</v>
      </c>
      <c r="D14" s="20">
        <f t="shared" si="0"/>
        <v>0.08333333333333333</v>
      </c>
      <c r="E14" s="19">
        <f t="shared" si="1"/>
        <v>3.4225000000000003</v>
      </c>
    </row>
    <row r="15" spans="2:5" ht="12.75">
      <c r="B15" s="19">
        <v>13</v>
      </c>
      <c r="C15" s="19">
        <v>1.77</v>
      </c>
      <c r="D15" s="20">
        <f t="shared" si="0"/>
        <v>0.07692307692307693</v>
      </c>
      <c r="E15" s="19">
        <f t="shared" si="1"/>
        <v>3.1329000000000002</v>
      </c>
    </row>
    <row r="16" spans="2:5" ht="12.75">
      <c r="B16" s="19">
        <v>14</v>
      </c>
      <c r="C16" s="19">
        <v>1.73</v>
      </c>
      <c r="D16" s="20">
        <f t="shared" si="0"/>
        <v>0.07142857142857142</v>
      </c>
      <c r="E16" s="19">
        <f t="shared" si="1"/>
        <v>2.9929</v>
      </c>
    </row>
    <row r="17" spans="2:5" ht="12.75">
      <c r="B17" s="19">
        <v>15</v>
      </c>
      <c r="C17" s="19">
        <v>1.66</v>
      </c>
      <c r="D17" s="20">
        <f t="shared" si="0"/>
        <v>0.06666666666666667</v>
      </c>
      <c r="E17" s="19">
        <f t="shared" si="1"/>
        <v>2.7556</v>
      </c>
    </row>
    <row r="19" spans="2:3" ht="12.75">
      <c r="B19" s="18"/>
      <c r="C19" s="18"/>
    </row>
    <row r="20" spans="2:3" ht="12.75">
      <c r="B20" s="18"/>
      <c r="C20" s="18"/>
    </row>
    <row r="21" spans="2:3" ht="12.75">
      <c r="B21" s="18"/>
      <c r="C21" s="18"/>
    </row>
    <row r="22" spans="2:3" ht="12.75">
      <c r="B22" s="18"/>
      <c r="C22" s="18"/>
    </row>
    <row r="23" spans="2:3" ht="12.75">
      <c r="B23" s="18"/>
      <c r="C23" s="18"/>
    </row>
    <row r="24" spans="2:3" ht="12.75">
      <c r="B24" s="18"/>
      <c r="C24" s="18"/>
    </row>
    <row r="25" spans="2:3" ht="12.75">
      <c r="B25" s="18"/>
      <c r="C25" s="18"/>
    </row>
    <row r="26" spans="2:3" ht="12.75">
      <c r="B26" s="18"/>
      <c r="C26" s="18"/>
    </row>
    <row r="27" spans="2:3" ht="12.75">
      <c r="B27" s="18"/>
      <c r="C27" s="18"/>
    </row>
    <row r="28" spans="2:3" ht="12.75">
      <c r="B28" s="18"/>
      <c r="C28" s="18"/>
    </row>
    <row r="29" spans="2:3" ht="12.75">
      <c r="B29" s="18"/>
      <c r="C29" s="18"/>
    </row>
    <row r="30" spans="2:3" ht="12.75">
      <c r="B30" s="18"/>
      <c r="C30" s="18"/>
    </row>
    <row r="31" spans="2:3" ht="12.75">
      <c r="B31" s="18"/>
      <c r="C31" s="18"/>
    </row>
    <row r="32" spans="2:3" ht="12.75">
      <c r="B32" s="18"/>
      <c r="C32" s="18"/>
    </row>
    <row r="33" spans="1:5" ht="12.75">
      <c r="A33" s="1"/>
      <c r="B33" s="18"/>
      <c r="C33" s="18"/>
      <c r="D33" s="1"/>
      <c r="E33" s="1"/>
    </row>
    <row r="34" spans="1:5" ht="12.75">
      <c r="A34" s="1"/>
      <c r="B34" s="18"/>
      <c r="C34" s="18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86"/>
  <sheetViews>
    <sheetView workbookViewId="0" topLeftCell="A16">
      <selection activeCell="L40" sqref="L40"/>
    </sheetView>
  </sheetViews>
  <sheetFormatPr defaultColWidth="11.421875" defaultRowHeight="12.75"/>
  <cols>
    <col min="1" max="1" width="4.57421875" style="22" bestFit="1" customWidth="1"/>
    <col min="2" max="2" width="5.140625" style="22" bestFit="1" customWidth="1"/>
    <col min="3" max="4" width="4.57421875" style="22" bestFit="1" customWidth="1"/>
    <col min="5" max="5" width="5.57421875" style="22" bestFit="1" customWidth="1"/>
    <col min="6" max="6" width="6.57421875" style="22" bestFit="1" customWidth="1"/>
    <col min="7" max="8" width="11.421875" style="22" customWidth="1"/>
    <col min="9" max="9" width="1.7109375" style="22" customWidth="1"/>
    <col min="10" max="10" width="11.421875" style="22" customWidth="1"/>
    <col min="11" max="11" width="2.140625" style="22" customWidth="1"/>
    <col min="12" max="12" width="11.421875" style="22" customWidth="1"/>
    <col min="13" max="13" width="3.28125" style="22" customWidth="1"/>
    <col min="14" max="14" width="12.7109375" style="22" customWidth="1"/>
    <col min="15" max="15" width="5.57421875" style="22" customWidth="1"/>
    <col min="16" max="16384" width="11.421875" style="22" customWidth="1"/>
  </cols>
  <sheetData>
    <row r="1" ht="13.5" thickBot="1"/>
    <row r="2" spans="1:12" ht="12.75">
      <c r="A2" s="36" t="s">
        <v>12</v>
      </c>
      <c r="B2" s="37" t="s">
        <v>13</v>
      </c>
      <c r="C2" s="37" t="s">
        <v>14</v>
      </c>
      <c r="D2" s="38" t="s">
        <v>20</v>
      </c>
      <c r="E2" s="39" t="s">
        <v>19</v>
      </c>
      <c r="F2" s="39" t="s">
        <v>19</v>
      </c>
      <c r="G2" s="43" t="s">
        <v>22</v>
      </c>
      <c r="H2" s="44" t="s">
        <v>22</v>
      </c>
      <c r="I2" s="44"/>
      <c r="J2" s="45" t="s">
        <v>21</v>
      </c>
      <c r="K2" s="45"/>
      <c r="L2" s="45" t="s">
        <v>23</v>
      </c>
    </row>
    <row r="3" spans="1:12" ht="13.5" thickBot="1">
      <c r="A3" s="40" t="s">
        <v>15</v>
      </c>
      <c r="B3" s="41" t="s">
        <v>16</v>
      </c>
      <c r="C3" s="41" t="s">
        <v>16</v>
      </c>
      <c r="D3" s="41" t="s">
        <v>17</v>
      </c>
      <c r="E3" s="41" t="s">
        <v>17</v>
      </c>
      <c r="F3" s="41" t="s">
        <v>18</v>
      </c>
      <c r="G3" s="42" t="s">
        <v>25</v>
      </c>
      <c r="H3" s="22">
        <v>1303</v>
      </c>
      <c r="J3" s="22">
        <v>243</v>
      </c>
      <c r="L3" s="22">
        <v>168</v>
      </c>
    </row>
    <row r="4" spans="1:16" ht="12.75">
      <c r="A4" s="32">
        <v>0</v>
      </c>
      <c r="B4" s="33">
        <v>-0.347</v>
      </c>
      <c r="C4" s="33">
        <v>0.0364</v>
      </c>
      <c r="D4" s="33">
        <f>ABS(B4)/1.45</f>
        <v>0.2393103448275862</v>
      </c>
      <c r="E4" s="33">
        <f>ASIN(B4/1.45)</f>
        <v>-0.24165549469688974</v>
      </c>
      <c r="F4" s="33">
        <f>DEGREES(E4)</f>
        <v>-13.845839942277829</v>
      </c>
      <c r="G4" s="34">
        <f>$H$4*SIN((2*PI()*A4/$J$4)+$L$4)</f>
        <v>-12.950104775253731</v>
      </c>
      <c r="H4" s="22">
        <f>H3/100</f>
        <v>13.03</v>
      </c>
      <c r="I4" s="22" t="s">
        <v>24</v>
      </c>
      <c r="J4" s="22">
        <f>J3/100</f>
        <v>2.43</v>
      </c>
      <c r="K4" s="22" t="s">
        <v>15</v>
      </c>
      <c r="L4" s="22">
        <f>L3/100-3.14</f>
        <v>-1.4600000000000002</v>
      </c>
      <c r="M4" s="22" t="s">
        <v>17</v>
      </c>
      <c r="P4" s="47"/>
    </row>
    <row r="5" spans="1:7" ht="12.75">
      <c r="A5" s="27">
        <v>0.086</v>
      </c>
      <c r="B5" s="26">
        <v>-0.347</v>
      </c>
      <c r="C5" s="26">
        <v>0.0364</v>
      </c>
      <c r="D5" s="26">
        <f aca="true" t="shared" si="0" ref="D5:D68">ABS(B5)/1.45</f>
        <v>0.2393103448275862</v>
      </c>
      <c r="E5" s="26">
        <f aca="true" t="shared" si="1" ref="E5:E68">ASIN(B5/1.45)</f>
        <v>-0.24165549469688974</v>
      </c>
      <c r="F5" s="26">
        <f aca="true" t="shared" si="2" ref="F5:F68">DEGREES(E5)</f>
        <v>-13.845839942277829</v>
      </c>
      <c r="G5" s="28">
        <f aca="true" t="shared" si="3" ref="G5:G68">$H$4*SIN((2*PI()*A5/$J$4)+$L$4)</f>
        <v>-12.31350990049732</v>
      </c>
    </row>
    <row r="6" spans="1:7" ht="12.75">
      <c r="A6" s="27">
        <v>0.172</v>
      </c>
      <c r="B6" s="26">
        <v>-0.319</v>
      </c>
      <c r="C6" s="26">
        <v>0.032</v>
      </c>
      <c r="D6" s="26">
        <f t="shared" si="0"/>
        <v>0.22</v>
      </c>
      <c r="E6" s="26">
        <f t="shared" si="1"/>
        <v>-0.22181447049679442</v>
      </c>
      <c r="F6" s="26">
        <f t="shared" si="2"/>
        <v>-12.709032994395438</v>
      </c>
      <c r="G6" s="28">
        <f t="shared" si="3"/>
        <v>-11.070547891197714</v>
      </c>
    </row>
    <row r="7" spans="1:7" ht="12.75">
      <c r="A7" s="27">
        <v>0.258</v>
      </c>
      <c r="B7" s="26">
        <v>-0.223</v>
      </c>
      <c r="C7" s="26">
        <v>0.0146</v>
      </c>
      <c r="D7" s="26">
        <f t="shared" si="0"/>
        <v>0.15379310344827588</v>
      </c>
      <c r="E7" s="26">
        <f t="shared" si="1"/>
        <v>-0.15440590912620833</v>
      </c>
      <c r="F7" s="26">
        <f t="shared" si="2"/>
        <v>-8.846806924812258</v>
      </c>
      <c r="G7" s="28">
        <f t="shared" si="3"/>
        <v>-9.282427234456922</v>
      </c>
    </row>
    <row r="8" spans="1:7" ht="12.75">
      <c r="A8" s="27">
        <v>0.345</v>
      </c>
      <c r="B8" s="26">
        <v>-0.223</v>
      </c>
      <c r="C8" s="26">
        <v>0.0146</v>
      </c>
      <c r="D8" s="26">
        <f t="shared" si="0"/>
        <v>0.15379310344827588</v>
      </c>
      <c r="E8" s="26">
        <f t="shared" si="1"/>
        <v>-0.15440590912620833</v>
      </c>
      <c r="F8" s="26">
        <f t="shared" si="2"/>
        <v>-8.846806924812258</v>
      </c>
      <c r="G8" s="28">
        <f t="shared" si="3"/>
        <v>-7.008823604465817</v>
      </c>
    </row>
    <row r="9" spans="1:7" ht="12.75">
      <c r="A9" s="27">
        <v>0.431</v>
      </c>
      <c r="B9" s="26">
        <v>-0.0786</v>
      </c>
      <c r="C9" s="26">
        <v>0.00146</v>
      </c>
      <c r="D9" s="26">
        <f t="shared" si="0"/>
        <v>0.05420689655172414</v>
      </c>
      <c r="E9" s="26">
        <f t="shared" si="1"/>
        <v>-0.05423347852782912</v>
      </c>
      <c r="F9" s="26">
        <f t="shared" si="2"/>
        <v>-3.107349427957982</v>
      </c>
      <c r="G9" s="28">
        <f t="shared" si="3"/>
        <v>-4.413752155956396</v>
      </c>
    </row>
    <row r="10" spans="1:7" ht="12.75">
      <c r="A10" s="27">
        <v>0.517</v>
      </c>
      <c r="B10" s="26">
        <v>-0.0786</v>
      </c>
      <c r="C10" s="26">
        <v>0.00146</v>
      </c>
      <c r="D10" s="26">
        <f t="shared" si="0"/>
        <v>0.05420689655172414</v>
      </c>
      <c r="E10" s="26">
        <f t="shared" si="1"/>
        <v>-0.05423347852782912</v>
      </c>
      <c r="F10" s="26">
        <f t="shared" si="2"/>
        <v>-3.107349427957982</v>
      </c>
      <c r="G10" s="28">
        <f t="shared" si="3"/>
        <v>-1.6013296622114443</v>
      </c>
    </row>
    <row r="11" spans="1:7" ht="12.75">
      <c r="A11" s="27">
        <v>0.603</v>
      </c>
      <c r="B11" s="26">
        <v>0.0743</v>
      </c>
      <c r="C11" s="26">
        <v>0</v>
      </c>
      <c r="D11" s="26">
        <f t="shared" si="0"/>
        <v>0.05124137931034483</v>
      </c>
      <c r="E11" s="26">
        <f t="shared" si="1"/>
        <v>0.05126382974878182</v>
      </c>
      <c r="F11" s="26">
        <f t="shared" si="2"/>
        <v>2.9372010862823936</v>
      </c>
      <c r="G11" s="28">
        <f t="shared" si="3"/>
        <v>1.2899487943402526</v>
      </c>
    </row>
    <row r="12" spans="1:7" ht="12.75">
      <c r="A12" s="27">
        <v>0.689</v>
      </c>
      <c r="B12" s="26">
        <v>0.153</v>
      </c>
      <c r="C12" s="26">
        <v>0.00583</v>
      </c>
      <c r="D12" s="26">
        <f t="shared" si="0"/>
        <v>0.10551724137931034</v>
      </c>
      <c r="E12" s="26">
        <f t="shared" si="1"/>
        <v>0.10571403181369436</v>
      </c>
      <c r="F12" s="26">
        <f t="shared" si="2"/>
        <v>6.056967858236402</v>
      </c>
      <c r="G12" s="28">
        <f t="shared" si="3"/>
        <v>4.117704944055628</v>
      </c>
    </row>
    <row r="13" spans="1:7" ht="12.75">
      <c r="A13" s="27">
        <v>0.775</v>
      </c>
      <c r="B13" s="26">
        <v>0.151</v>
      </c>
      <c r="C13" s="26">
        <v>0.00728</v>
      </c>
      <c r="D13" s="26">
        <f t="shared" si="0"/>
        <v>0.10413793103448275</v>
      </c>
      <c r="E13" s="26">
        <f t="shared" si="1"/>
        <v>0.10432707981889426</v>
      </c>
      <c r="F13" s="26">
        <f t="shared" si="2"/>
        <v>5.977501362547106</v>
      </c>
      <c r="G13" s="28">
        <f t="shared" si="3"/>
        <v>6.742688613138124</v>
      </c>
    </row>
    <row r="14" spans="1:7" ht="12.75">
      <c r="A14" s="27">
        <v>0.862</v>
      </c>
      <c r="B14" s="26">
        <v>0.259</v>
      </c>
      <c r="C14" s="26">
        <v>0.0248</v>
      </c>
      <c r="D14" s="26">
        <f t="shared" si="0"/>
        <v>0.17862068965517242</v>
      </c>
      <c r="E14" s="26">
        <f t="shared" si="1"/>
        <v>0.17958441739737926</v>
      </c>
      <c r="F14" s="26">
        <f t="shared" si="2"/>
        <v>10.289429183185588</v>
      </c>
      <c r="G14" s="28">
        <f t="shared" si="3"/>
        <v>9.05987953613087</v>
      </c>
    </row>
    <row r="15" spans="1:7" ht="12.75">
      <c r="A15" s="27">
        <v>0.948</v>
      </c>
      <c r="B15" s="26">
        <v>0.259</v>
      </c>
      <c r="C15" s="26">
        <v>0.0248</v>
      </c>
      <c r="D15" s="26">
        <f t="shared" si="0"/>
        <v>0.17862068965517242</v>
      </c>
      <c r="E15" s="26">
        <f t="shared" si="1"/>
        <v>0.17958441739737926</v>
      </c>
      <c r="F15" s="26">
        <f t="shared" si="2"/>
        <v>10.289429183185588</v>
      </c>
      <c r="G15" s="28">
        <f t="shared" si="3"/>
        <v>10.902118221042857</v>
      </c>
    </row>
    <row r="16" spans="1:7" ht="12.75">
      <c r="A16" s="27">
        <v>1.034</v>
      </c>
      <c r="B16" s="26">
        <v>0.319</v>
      </c>
      <c r="C16" s="26">
        <v>0.035</v>
      </c>
      <c r="D16" s="26">
        <f t="shared" si="0"/>
        <v>0.22</v>
      </c>
      <c r="E16" s="26">
        <f t="shared" si="1"/>
        <v>0.22181447049679442</v>
      </c>
      <c r="F16" s="26">
        <f t="shared" si="2"/>
        <v>12.709032994395438</v>
      </c>
      <c r="G16" s="28">
        <f t="shared" si="3"/>
        <v>12.207492418122833</v>
      </c>
    </row>
    <row r="17" spans="1:7" ht="12.75">
      <c r="A17" s="27">
        <v>1.12</v>
      </c>
      <c r="B17" s="26">
        <v>0.319</v>
      </c>
      <c r="C17" s="26">
        <v>0.035</v>
      </c>
      <c r="D17" s="26">
        <f t="shared" si="0"/>
        <v>0.22</v>
      </c>
      <c r="E17" s="26">
        <f t="shared" si="1"/>
        <v>0.22181447049679442</v>
      </c>
      <c r="F17" s="26">
        <f t="shared" si="2"/>
        <v>12.709032994395438</v>
      </c>
      <c r="G17" s="28">
        <f t="shared" si="3"/>
        <v>12.91172021118392</v>
      </c>
    </row>
    <row r="18" spans="1:7" ht="12.75">
      <c r="A18" s="27">
        <v>1.206</v>
      </c>
      <c r="B18" s="26">
        <v>0.313</v>
      </c>
      <c r="C18" s="26">
        <v>0.035</v>
      </c>
      <c r="D18" s="26">
        <f t="shared" si="0"/>
        <v>0.21586206896551724</v>
      </c>
      <c r="E18" s="26">
        <f t="shared" si="1"/>
        <v>0.21757462776695172</v>
      </c>
      <c r="F18" s="26">
        <f t="shared" si="2"/>
        <v>12.466107900176224</v>
      </c>
      <c r="G18" s="28">
        <f t="shared" si="3"/>
        <v>12.980122569438414</v>
      </c>
    </row>
    <row r="19" spans="1:7" ht="12.75">
      <c r="A19" s="27">
        <v>1.292</v>
      </c>
      <c r="B19" s="26">
        <v>0.285</v>
      </c>
      <c r="C19" s="26">
        <v>0.0291</v>
      </c>
      <c r="D19" s="26">
        <f t="shared" si="0"/>
        <v>0.196551724137931</v>
      </c>
      <c r="E19" s="26">
        <f t="shared" si="1"/>
        <v>0.19783979496089832</v>
      </c>
      <c r="F19" s="26">
        <f t="shared" si="2"/>
        <v>11.335385270993045</v>
      </c>
      <c r="G19" s="28">
        <f t="shared" si="3"/>
        <v>12.40933108352895</v>
      </c>
    </row>
    <row r="20" spans="1:7" ht="12.75">
      <c r="A20" s="27">
        <v>1.379</v>
      </c>
      <c r="B20" s="26">
        <v>0.285</v>
      </c>
      <c r="C20" s="26">
        <v>0.0291</v>
      </c>
      <c r="D20" s="26">
        <f t="shared" si="0"/>
        <v>0.196551724137931</v>
      </c>
      <c r="E20" s="26">
        <f t="shared" si="1"/>
        <v>0.19783979496089832</v>
      </c>
      <c r="F20" s="26">
        <f t="shared" si="2"/>
        <v>11.335385270993045</v>
      </c>
      <c r="G20" s="28">
        <f t="shared" si="3"/>
        <v>11.210318559824833</v>
      </c>
    </row>
    <row r="21" spans="1:7" ht="12.75">
      <c r="A21" s="27">
        <v>1.465</v>
      </c>
      <c r="B21" s="26">
        <v>0.186</v>
      </c>
      <c r="C21" s="26">
        <v>0.0131</v>
      </c>
      <c r="D21" s="26">
        <f t="shared" si="0"/>
        <v>0.12827586206896552</v>
      </c>
      <c r="E21" s="26">
        <f t="shared" si="1"/>
        <v>0.12863028281028427</v>
      </c>
      <c r="F21" s="26">
        <f t="shared" si="2"/>
        <v>7.369972322603471</v>
      </c>
      <c r="G21" s="28">
        <f t="shared" si="3"/>
        <v>9.469580384771987</v>
      </c>
    </row>
    <row r="22" spans="1:7" ht="12.75">
      <c r="A22" s="27">
        <v>1.551</v>
      </c>
      <c r="B22" s="26">
        <v>0.185</v>
      </c>
      <c r="C22" s="26">
        <v>0.0131</v>
      </c>
      <c r="D22" s="26">
        <f t="shared" si="0"/>
        <v>0.12758620689655173</v>
      </c>
      <c r="E22" s="26">
        <f t="shared" si="1"/>
        <v>0.12793491382234692</v>
      </c>
      <c r="F22" s="26">
        <f t="shared" si="2"/>
        <v>7.330130614390377</v>
      </c>
      <c r="G22" s="28">
        <f t="shared" si="3"/>
        <v>7.262521691065989</v>
      </c>
    </row>
    <row r="23" spans="1:7" ht="12.75">
      <c r="A23" s="27">
        <v>1.637</v>
      </c>
      <c r="B23" s="26">
        <v>0.0466</v>
      </c>
      <c r="C23" s="26">
        <v>0.00146</v>
      </c>
      <c r="D23" s="26">
        <f t="shared" si="0"/>
        <v>0.03213793103448276</v>
      </c>
      <c r="E23" s="26">
        <f t="shared" si="1"/>
        <v>0.03214346586621321</v>
      </c>
      <c r="F23" s="26">
        <f t="shared" si="2"/>
        <v>1.8416849330568397</v>
      </c>
      <c r="G23" s="28">
        <f t="shared" si="3"/>
        <v>4.697826994063198</v>
      </c>
    </row>
    <row r="24" spans="1:7" ht="12.75">
      <c r="A24" s="27">
        <v>1.723</v>
      </c>
      <c r="B24" s="26">
        <v>0.0451</v>
      </c>
      <c r="C24" s="26">
        <v>0.00146</v>
      </c>
      <c r="D24" s="26">
        <f t="shared" si="0"/>
        <v>0.03110344827586207</v>
      </c>
      <c r="E24" s="26">
        <f t="shared" si="1"/>
        <v>0.031108465499994284</v>
      </c>
      <c r="F24" s="26">
        <f t="shared" si="2"/>
        <v>1.7823837802780007</v>
      </c>
      <c r="G24" s="28">
        <f t="shared" si="3"/>
        <v>1.9017922554322408</v>
      </c>
    </row>
    <row r="25" spans="1:7" ht="12.75">
      <c r="A25" s="27">
        <v>1.809</v>
      </c>
      <c r="B25" s="26">
        <v>-0.035</v>
      </c>
      <c r="C25" s="26">
        <v>0</v>
      </c>
      <c r="D25" s="26">
        <f t="shared" si="0"/>
        <v>0.024137931034482762</v>
      </c>
      <c r="E25" s="26">
        <f t="shared" si="1"/>
        <v>-0.024140275602126924</v>
      </c>
      <c r="F25" s="26">
        <f t="shared" si="2"/>
        <v>-1.383135908284505</v>
      </c>
      <c r="G25" s="28">
        <f t="shared" si="3"/>
        <v>-0.987894441879995</v>
      </c>
    </row>
    <row r="26" spans="1:7" ht="12.75">
      <c r="A26" s="27">
        <v>1.895</v>
      </c>
      <c r="B26" s="26">
        <v>-0.176</v>
      </c>
      <c r="C26" s="26">
        <v>0.0117</v>
      </c>
      <c r="D26" s="26">
        <f t="shared" si="0"/>
        <v>0.12137931034482759</v>
      </c>
      <c r="E26" s="26">
        <f t="shared" si="1"/>
        <v>-0.12167934946010035</v>
      </c>
      <c r="F26" s="26">
        <f t="shared" si="2"/>
        <v>-6.9717131779612025</v>
      </c>
      <c r="G26" s="28">
        <f t="shared" si="3"/>
        <v>-3.828933212906832</v>
      </c>
    </row>
    <row r="27" spans="1:7" ht="12.75">
      <c r="A27" s="27">
        <v>1.982</v>
      </c>
      <c r="B27" s="26">
        <v>-0.176</v>
      </c>
      <c r="C27" s="26">
        <v>0.0117</v>
      </c>
      <c r="D27" s="26">
        <f t="shared" si="0"/>
        <v>0.12137931034482759</v>
      </c>
      <c r="E27" s="26">
        <f t="shared" si="1"/>
        <v>-0.12167934946010035</v>
      </c>
      <c r="F27" s="26">
        <f t="shared" si="2"/>
        <v>-6.9717131779612025</v>
      </c>
      <c r="G27" s="28">
        <f t="shared" si="3"/>
        <v>-6.510625590559448</v>
      </c>
    </row>
    <row r="28" spans="1:7" ht="12.75">
      <c r="A28" s="27">
        <v>2.068</v>
      </c>
      <c r="B28" s="26">
        <v>-0.29</v>
      </c>
      <c r="C28" s="26">
        <v>0.0306</v>
      </c>
      <c r="D28" s="26">
        <f t="shared" si="0"/>
        <v>0.19999999999999998</v>
      </c>
      <c r="E28" s="26">
        <f t="shared" si="1"/>
        <v>-0.2013579207903308</v>
      </c>
      <c r="F28" s="26">
        <f t="shared" si="2"/>
        <v>-11.536959032815489</v>
      </c>
      <c r="G28" s="28">
        <f t="shared" si="3"/>
        <v>-8.839517366521838</v>
      </c>
    </row>
    <row r="29" spans="1:7" ht="12.75">
      <c r="A29" s="27">
        <v>2.154</v>
      </c>
      <c r="B29" s="26">
        <v>-0.29</v>
      </c>
      <c r="C29" s="26">
        <v>0.0306</v>
      </c>
      <c r="D29" s="26">
        <f t="shared" si="0"/>
        <v>0.19999999999999998</v>
      </c>
      <c r="E29" s="26">
        <f t="shared" si="1"/>
        <v>-0.2013579207903308</v>
      </c>
      <c r="F29" s="26">
        <f t="shared" si="2"/>
        <v>-11.536959032815489</v>
      </c>
      <c r="G29" s="28">
        <f t="shared" si="3"/>
        <v>-10.733115480514932</v>
      </c>
    </row>
    <row r="30" spans="1:7" ht="12.75">
      <c r="A30" s="27">
        <v>2.24</v>
      </c>
      <c r="B30" s="26">
        <v>-0.348</v>
      </c>
      <c r="C30" s="26">
        <v>0.0393</v>
      </c>
      <c r="D30" s="26">
        <f t="shared" si="0"/>
        <v>0.24</v>
      </c>
      <c r="E30" s="26">
        <f t="shared" si="1"/>
        <v>-0.24236585103896324</v>
      </c>
      <c r="F30" s="26">
        <f t="shared" si="2"/>
        <v>-13.886540362628992</v>
      </c>
      <c r="G30" s="28">
        <f t="shared" si="3"/>
        <v>-12.09817148659303</v>
      </c>
    </row>
    <row r="31" spans="1:7" ht="12.75">
      <c r="A31" s="27">
        <v>2.326</v>
      </c>
      <c r="B31" s="26">
        <v>-0.348</v>
      </c>
      <c r="C31" s="26">
        <v>0.0393</v>
      </c>
      <c r="D31" s="26">
        <f t="shared" si="0"/>
        <v>0.24</v>
      </c>
      <c r="E31" s="26">
        <f t="shared" si="1"/>
        <v>-0.24236585103896324</v>
      </c>
      <c r="F31" s="26">
        <f t="shared" si="2"/>
        <v>-13.886540362628992</v>
      </c>
      <c r="G31" s="28">
        <f t="shared" si="3"/>
        <v>-12.867464494401936</v>
      </c>
    </row>
    <row r="32" spans="1:7" ht="12.75">
      <c r="A32" s="27">
        <v>2.412</v>
      </c>
      <c r="B32" s="26">
        <v>-0.348</v>
      </c>
      <c r="C32" s="26">
        <v>0.0393</v>
      </c>
      <c r="D32" s="26">
        <f t="shared" si="0"/>
        <v>0.24</v>
      </c>
      <c r="E32" s="26">
        <f t="shared" si="1"/>
        <v>-0.24236585103896324</v>
      </c>
      <c r="F32" s="26">
        <f t="shared" si="2"/>
        <v>-13.886540362628992</v>
      </c>
      <c r="G32" s="28">
        <f t="shared" si="3"/>
        <v>-13.003111398268407</v>
      </c>
    </row>
    <row r="33" spans="1:7" ht="12.75">
      <c r="A33" s="27">
        <v>2.499</v>
      </c>
      <c r="B33" s="26">
        <v>-0.319</v>
      </c>
      <c r="C33" s="26">
        <v>0.032</v>
      </c>
      <c r="D33" s="26">
        <f t="shared" si="0"/>
        <v>0.22</v>
      </c>
      <c r="E33" s="26">
        <f t="shared" si="1"/>
        <v>-0.22181447049679442</v>
      </c>
      <c r="F33" s="26">
        <f t="shared" si="2"/>
        <v>-12.709032994395438</v>
      </c>
      <c r="G33" s="28">
        <f t="shared" si="3"/>
        <v>-12.488865626466142</v>
      </c>
    </row>
    <row r="34" spans="1:7" ht="12.75">
      <c r="A34" s="27">
        <v>2.585</v>
      </c>
      <c r="B34" s="26">
        <v>-0.319</v>
      </c>
      <c r="C34" s="26">
        <v>0.032</v>
      </c>
      <c r="D34" s="26">
        <f t="shared" si="0"/>
        <v>0.22</v>
      </c>
      <c r="E34" s="26">
        <f t="shared" si="1"/>
        <v>-0.22181447049679442</v>
      </c>
      <c r="F34" s="26">
        <f t="shared" si="2"/>
        <v>-12.709032994395438</v>
      </c>
      <c r="G34" s="28">
        <f t="shared" si="3"/>
        <v>-11.36182427838391</v>
      </c>
    </row>
    <row r="35" spans="1:7" ht="12.75">
      <c r="A35" s="27">
        <v>2.671</v>
      </c>
      <c r="B35" s="26">
        <v>-0.224</v>
      </c>
      <c r="C35" s="26">
        <v>0.016</v>
      </c>
      <c r="D35" s="26">
        <f t="shared" si="0"/>
        <v>0.15448275862068966</v>
      </c>
      <c r="E35" s="26">
        <f t="shared" si="1"/>
        <v>-0.1551039058350128</v>
      </c>
      <c r="F35" s="26">
        <f t="shared" si="2"/>
        <v>-8.886799190340776</v>
      </c>
      <c r="G35" s="28">
        <f t="shared" si="3"/>
        <v>-9.675280653003094</v>
      </c>
    </row>
    <row r="36" spans="1:7" ht="12.75">
      <c r="A36" s="27">
        <v>2.757</v>
      </c>
      <c r="B36" s="26">
        <v>-0.224</v>
      </c>
      <c r="C36" s="26">
        <v>0.016</v>
      </c>
      <c r="D36" s="26">
        <f t="shared" si="0"/>
        <v>0.15448275862068966</v>
      </c>
      <c r="E36" s="26">
        <f t="shared" si="1"/>
        <v>-0.1551039058350128</v>
      </c>
      <c r="F36" s="26">
        <f t="shared" si="2"/>
        <v>-8.886799190340776</v>
      </c>
      <c r="G36" s="28">
        <f t="shared" si="3"/>
        <v>-7.512286994051758</v>
      </c>
    </row>
    <row r="37" spans="1:7" ht="12.75">
      <c r="A37" s="27">
        <v>2.843</v>
      </c>
      <c r="B37" s="26">
        <v>-0.0859</v>
      </c>
      <c r="C37" s="26">
        <v>0.00146</v>
      </c>
      <c r="D37" s="26">
        <f t="shared" si="0"/>
        <v>0.05924137931034483</v>
      </c>
      <c r="E37" s="26">
        <f t="shared" si="1"/>
        <v>-0.059276085825258194</v>
      </c>
      <c r="F37" s="26">
        <f t="shared" si="2"/>
        <v>-3.396269543842538</v>
      </c>
      <c r="G37" s="28">
        <f t="shared" si="3"/>
        <v>-4.979357875977981</v>
      </c>
    </row>
    <row r="38" spans="1:7" ht="12.75">
      <c r="A38" s="27">
        <v>2.929</v>
      </c>
      <c r="B38" s="26">
        <v>-0.0117</v>
      </c>
      <c r="C38" s="26">
        <v>0.00146</v>
      </c>
      <c r="D38" s="26">
        <f t="shared" si="0"/>
        <v>0.008068965517241379</v>
      </c>
      <c r="E38" s="26">
        <f t="shared" si="1"/>
        <v>-0.008069053079116376</v>
      </c>
      <c r="F38" s="26">
        <f t="shared" si="2"/>
        <v>-0.4623226861004099</v>
      </c>
      <c r="G38" s="28">
        <f t="shared" si="3"/>
        <v>-2.2012249945970495</v>
      </c>
    </row>
    <row r="39" spans="1:7" ht="12.75">
      <c r="A39" s="27">
        <v>3.015</v>
      </c>
      <c r="B39" s="26">
        <v>-0.0117</v>
      </c>
      <c r="C39" s="26">
        <v>0.00146</v>
      </c>
      <c r="D39" s="26">
        <f t="shared" si="0"/>
        <v>0.008068965517241379</v>
      </c>
      <c r="E39" s="26">
        <f t="shared" si="1"/>
        <v>-0.008069053079116376</v>
      </c>
      <c r="F39" s="26">
        <f t="shared" si="2"/>
        <v>-0.4623226861004099</v>
      </c>
      <c r="G39" s="28">
        <f t="shared" si="3"/>
        <v>0.6853051271519407</v>
      </c>
    </row>
    <row r="40" spans="1:7" ht="12.75">
      <c r="A40" s="27">
        <v>3.102</v>
      </c>
      <c r="B40" s="26">
        <v>0.135</v>
      </c>
      <c r="C40" s="26">
        <v>0.00874</v>
      </c>
      <c r="D40" s="26">
        <f t="shared" si="0"/>
        <v>0.09310344827586207</v>
      </c>
      <c r="E40" s="26">
        <f t="shared" si="1"/>
        <v>0.09323848303362628</v>
      </c>
      <c r="F40" s="26">
        <f t="shared" si="2"/>
        <v>5.342171566028918</v>
      </c>
      <c r="G40" s="28">
        <f t="shared" si="3"/>
        <v>3.5705016805040004</v>
      </c>
    </row>
    <row r="41" spans="1:7" ht="12.75">
      <c r="A41" s="27">
        <v>3.188</v>
      </c>
      <c r="B41" s="26">
        <v>0.135</v>
      </c>
      <c r="C41" s="26">
        <v>0.00874</v>
      </c>
      <c r="D41" s="26">
        <f t="shared" si="0"/>
        <v>0.09310344827586207</v>
      </c>
      <c r="E41" s="26">
        <f t="shared" si="1"/>
        <v>0.09323848303362628</v>
      </c>
      <c r="F41" s="26">
        <f t="shared" si="2"/>
        <v>5.342171566028918</v>
      </c>
      <c r="G41" s="28">
        <f t="shared" si="3"/>
        <v>6.246229899623914</v>
      </c>
    </row>
    <row r="42" spans="1:7" ht="13.5" thickBot="1">
      <c r="A42" s="27">
        <v>3.274</v>
      </c>
      <c r="B42" s="26">
        <v>0.248</v>
      </c>
      <c r="C42" s="26">
        <v>0.0218</v>
      </c>
      <c r="D42" s="26">
        <f t="shared" si="0"/>
        <v>0.17103448275862068</v>
      </c>
      <c r="E42" s="26">
        <f t="shared" si="1"/>
        <v>0.17187952743706147</v>
      </c>
      <c r="F42" s="26">
        <f t="shared" si="2"/>
        <v>9.847971506846658</v>
      </c>
      <c r="G42" s="28">
        <f t="shared" si="3"/>
        <v>8.614368442320211</v>
      </c>
    </row>
    <row r="43" spans="1:16" ht="13.5" thickBot="1">
      <c r="A43" s="27">
        <v>3.36</v>
      </c>
      <c r="B43" s="26">
        <v>0.249</v>
      </c>
      <c r="C43" s="26">
        <v>0.0218</v>
      </c>
      <c r="D43" s="26">
        <f t="shared" si="0"/>
        <v>0.1717241379310345</v>
      </c>
      <c r="E43" s="26">
        <f t="shared" si="1"/>
        <v>0.1725795392138227</v>
      </c>
      <c r="F43" s="26">
        <f t="shared" si="2"/>
        <v>9.88807922726453</v>
      </c>
      <c r="G43" s="28">
        <f t="shared" si="3"/>
        <v>10.558300568610573</v>
      </c>
      <c r="N43" s="48" t="s">
        <v>26</v>
      </c>
      <c r="O43" s="49"/>
      <c r="P43" s="35"/>
    </row>
    <row r="44" spans="1:15" ht="12.75">
      <c r="A44" s="27">
        <v>3.446</v>
      </c>
      <c r="B44" s="26">
        <v>0.316</v>
      </c>
      <c r="C44" s="26">
        <v>0.0335</v>
      </c>
      <c r="D44" s="26">
        <f t="shared" si="0"/>
        <v>0.21793103448275863</v>
      </c>
      <c r="E44" s="26">
        <f t="shared" si="1"/>
        <v>0.21969404737243403</v>
      </c>
      <c r="F44" s="26">
        <f t="shared" si="2"/>
        <v>12.587541698587643</v>
      </c>
      <c r="G44" s="28">
        <f t="shared" si="3"/>
        <v>11.982299181778453</v>
      </c>
      <c r="N44" s="24"/>
      <c r="O44" s="25">
        <v>9.61</v>
      </c>
    </row>
    <row r="45" spans="1:15" ht="12.75">
      <c r="A45" s="27">
        <v>3.532</v>
      </c>
      <c r="B45" s="26">
        <v>0.317</v>
      </c>
      <c r="C45" s="26">
        <v>0.0335</v>
      </c>
      <c r="D45" s="26">
        <f t="shared" si="0"/>
        <v>0.21862068965517242</v>
      </c>
      <c r="E45" s="26">
        <f t="shared" si="1"/>
        <v>0.22040074303742677</v>
      </c>
      <c r="F45" s="26">
        <f t="shared" si="2"/>
        <v>12.628032377591918</v>
      </c>
      <c r="G45" s="28">
        <f t="shared" si="3"/>
        <v>12.816240818600306</v>
      </c>
      <c r="N45" s="24"/>
      <c r="O45" s="25">
        <v>9.69</v>
      </c>
    </row>
    <row r="46" spans="1:15" ht="12.75">
      <c r="A46" s="27">
        <v>3.619</v>
      </c>
      <c r="B46" s="26">
        <v>0.317</v>
      </c>
      <c r="C46" s="26">
        <v>0.0335</v>
      </c>
      <c r="D46" s="26">
        <f t="shared" si="0"/>
        <v>0.21862068965517242</v>
      </c>
      <c r="E46" s="26">
        <f t="shared" si="1"/>
        <v>0.22040074303742677</v>
      </c>
      <c r="F46" s="26">
        <f t="shared" si="2"/>
        <v>12.628032377591918</v>
      </c>
      <c r="G46" s="28">
        <f t="shared" si="3"/>
        <v>13.017634903559722</v>
      </c>
      <c r="N46" s="24"/>
      <c r="O46" s="25">
        <v>9.95</v>
      </c>
    </row>
    <row r="47" spans="1:15" ht="12.75">
      <c r="A47" s="27">
        <v>3.705</v>
      </c>
      <c r="B47" s="26">
        <v>0.284</v>
      </c>
      <c r="C47" s="26">
        <v>0.0291</v>
      </c>
      <c r="D47" s="26">
        <f t="shared" si="0"/>
        <v>0.19586206896551722</v>
      </c>
      <c r="E47" s="26">
        <f t="shared" si="1"/>
        <v>0.19713646888536043</v>
      </c>
      <c r="F47" s="26">
        <f t="shared" si="2"/>
        <v>11.295087655243226</v>
      </c>
      <c r="G47" s="28">
        <f t="shared" si="3"/>
        <v>12.571953098660142</v>
      </c>
      <c r="N47" s="24"/>
      <c r="O47" s="25">
        <v>9.94</v>
      </c>
    </row>
    <row r="48" spans="1:15" ht="12.75">
      <c r="A48" s="27">
        <v>3.791</v>
      </c>
      <c r="B48" s="26">
        <v>0.284</v>
      </c>
      <c r="C48" s="26">
        <v>0.0291</v>
      </c>
      <c r="D48" s="26">
        <f t="shared" si="0"/>
        <v>0.19586206896551722</v>
      </c>
      <c r="E48" s="26">
        <f t="shared" si="1"/>
        <v>0.19713646888536043</v>
      </c>
      <c r="F48" s="26">
        <f t="shared" si="2"/>
        <v>11.295087655243226</v>
      </c>
      <c r="G48" s="28">
        <f t="shared" si="3"/>
        <v>11.507177368661429</v>
      </c>
      <c r="N48" s="24"/>
      <c r="O48" s="25">
        <v>9.93</v>
      </c>
    </row>
    <row r="49" spans="1:15" ht="12.75">
      <c r="A49" s="27">
        <v>3.877</v>
      </c>
      <c r="B49" s="26">
        <v>0.191</v>
      </c>
      <c r="C49" s="26">
        <v>0.016</v>
      </c>
      <c r="D49" s="26">
        <f t="shared" si="0"/>
        <v>0.1317241379310345</v>
      </c>
      <c r="E49" s="26">
        <f t="shared" si="1"/>
        <v>0.13210807304912145</v>
      </c>
      <c r="F49" s="26">
        <f t="shared" si="2"/>
        <v>7.569235025320635</v>
      </c>
      <c r="G49" s="28">
        <f t="shared" si="3"/>
        <v>9.875741586078226</v>
      </c>
      <c r="N49" s="24"/>
      <c r="O49" s="25">
        <v>9.54</v>
      </c>
    </row>
    <row r="50" spans="1:15" ht="12.75">
      <c r="A50" s="27">
        <v>3.963</v>
      </c>
      <c r="B50" s="26">
        <v>0.191</v>
      </c>
      <c r="C50" s="26">
        <v>0.016</v>
      </c>
      <c r="D50" s="26">
        <f t="shared" si="0"/>
        <v>0.1317241379310345</v>
      </c>
      <c r="E50" s="26">
        <f t="shared" si="1"/>
        <v>0.13210807304912145</v>
      </c>
      <c r="F50" s="26">
        <f t="shared" si="2"/>
        <v>7.569235025320635</v>
      </c>
      <c r="G50" s="28">
        <f t="shared" si="3"/>
        <v>7.757984261105416</v>
      </c>
      <c r="N50" s="24"/>
      <c r="O50" s="25">
        <v>9.48</v>
      </c>
    </row>
    <row r="51" spans="1:15" ht="12.75">
      <c r="A51" s="27">
        <v>4.049</v>
      </c>
      <c r="B51" s="26">
        <v>0.125</v>
      </c>
      <c r="C51" s="26">
        <v>0.0102</v>
      </c>
      <c r="D51" s="26">
        <f t="shared" si="0"/>
        <v>0.08620689655172414</v>
      </c>
      <c r="E51" s="26">
        <f t="shared" si="1"/>
        <v>0.08631403150303836</v>
      </c>
      <c r="F51" s="26">
        <f t="shared" si="2"/>
        <v>4.945429717883328</v>
      </c>
      <c r="G51" s="28">
        <f t="shared" si="3"/>
        <v>5.258192347761688</v>
      </c>
      <c r="N51" s="24"/>
      <c r="O51" s="25">
        <v>9.94</v>
      </c>
    </row>
    <row r="52" spans="1:15" ht="12.75">
      <c r="A52" s="27">
        <v>4.136</v>
      </c>
      <c r="B52" s="26">
        <v>-0.0189</v>
      </c>
      <c r="C52" s="26">
        <v>0.00291</v>
      </c>
      <c r="D52" s="26">
        <f t="shared" si="0"/>
        <v>0.01303448275862069</v>
      </c>
      <c r="E52" s="26">
        <f t="shared" si="1"/>
        <v>-0.013034851875037305</v>
      </c>
      <c r="F52" s="26">
        <f t="shared" si="2"/>
        <v>-0.7468419990178251</v>
      </c>
      <c r="G52" s="28">
        <f t="shared" si="3"/>
        <v>2.4663917638175827</v>
      </c>
      <c r="N52" s="24"/>
      <c r="O52" s="25">
        <v>9.69</v>
      </c>
    </row>
    <row r="53" spans="1:15" ht="13.5" thickBot="1">
      <c r="A53" s="27">
        <v>4.222</v>
      </c>
      <c r="B53" s="26">
        <v>-0.0189</v>
      </c>
      <c r="C53" s="26">
        <v>0.00291</v>
      </c>
      <c r="D53" s="26">
        <f t="shared" si="0"/>
        <v>0.01303448275862069</v>
      </c>
      <c r="E53" s="26">
        <f t="shared" si="1"/>
        <v>-0.013034851875037305</v>
      </c>
      <c r="F53" s="26">
        <f t="shared" si="2"/>
        <v>-0.7468419990178251</v>
      </c>
      <c r="G53" s="28">
        <f t="shared" si="3"/>
        <v>-0.4160202028635895</v>
      </c>
      <c r="N53" s="24"/>
      <c r="O53" s="25">
        <v>10.17</v>
      </c>
    </row>
    <row r="54" spans="1:15" ht="13.5" thickBot="1">
      <c r="A54" s="27">
        <v>4.308</v>
      </c>
      <c r="B54" s="26">
        <v>-0.162</v>
      </c>
      <c r="C54" s="26">
        <v>0.0102</v>
      </c>
      <c r="D54" s="26">
        <f t="shared" si="0"/>
        <v>0.11172413793103449</v>
      </c>
      <c r="E54" s="26">
        <f t="shared" si="1"/>
        <v>-0.11195788199073935</v>
      </c>
      <c r="F54" s="26">
        <f t="shared" si="2"/>
        <v>-6.414714121293092</v>
      </c>
      <c r="G54" s="28">
        <f t="shared" si="3"/>
        <v>-3.277945648612776</v>
      </c>
      <c r="N54" s="46" t="s">
        <v>27</v>
      </c>
      <c r="O54" s="23">
        <f>AVERAGE(O44:O53)</f>
        <v>9.794</v>
      </c>
    </row>
    <row r="55" spans="1:7" ht="12.75">
      <c r="A55" s="27">
        <v>4.394</v>
      </c>
      <c r="B55" s="26">
        <v>-0.163</v>
      </c>
      <c r="C55" s="26">
        <v>0.00874</v>
      </c>
      <c r="D55" s="26">
        <f t="shared" si="0"/>
        <v>0.11241379310344829</v>
      </c>
      <c r="E55" s="26">
        <f t="shared" si="1"/>
        <v>-0.11265190924999095</v>
      </c>
      <c r="F55" s="26">
        <f t="shared" si="2"/>
        <v>-6.454478954115241</v>
      </c>
      <c r="G55" s="28">
        <f t="shared" si="3"/>
        <v>-5.978451765007513</v>
      </c>
    </row>
    <row r="56" spans="1:7" ht="12.75">
      <c r="A56" s="27">
        <v>4.48</v>
      </c>
      <c r="B56" s="26">
        <v>-0.272</v>
      </c>
      <c r="C56" s="26">
        <v>0.0262</v>
      </c>
      <c r="D56" s="26">
        <f t="shared" si="0"/>
        <v>0.18758620689655175</v>
      </c>
      <c r="E56" s="26">
        <f t="shared" si="1"/>
        <v>-0.1887041503262516</v>
      </c>
      <c r="F56" s="26">
        <f t="shared" si="2"/>
        <v>-10.811951390296453</v>
      </c>
      <c r="G56" s="28">
        <f t="shared" si="3"/>
        <v>-8.384554685640362</v>
      </c>
    </row>
    <row r="57" spans="1:7" ht="12.75">
      <c r="A57" s="27">
        <v>4.566</v>
      </c>
      <c r="B57" s="26">
        <v>-0.272</v>
      </c>
      <c r="C57" s="26">
        <v>0.0262</v>
      </c>
      <c r="D57" s="26">
        <f t="shared" si="0"/>
        <v>0.18758620689655175</v>
      </c>
      <c r="E57" s="26">
        <f t="shared" si="1"/>
        <v>-0.1887041503262516</v>
      </c>
      <c r="F57" s="26">
        <f t="shared" si="2"/>
        <v>-10.811951390296453</v>
      </c>
      <c r="G57" s="28">
        <f t="shared" si="3"/>
        <v>-10.37776815068855</v>
      </c>
    </row>
    <row r="58" spans="1:7" ht="12.75">
      <c r="A58" s="27">
        <v>4.652</v>
      </c>
      <c r="B58" s="26">
        <v>-0.312</v>
      </c>
      <c r="C58" s="26">
        <v>0.0335</v>
      </c>
      <c r="D58" s="26">
        <f t="shared" si="0"/>
        <v>0.21517241379310345</v>
      </c>
      <c r="E58" s="26">
        <f t="shared" si="1"/>
        <v>-0.21686837567887254</v>
      </c>
      <c r="F58" s="26">
        <f t="shared" si="2"/>
        <v>-12.425642636256987</v>
      </c>
      <c r="G58" s="28">
        <f t="shared" si="3"/>
        <v>-11.859938250576292</v>
      </c>
    </row>
    <row r="59" spans="1:7" ht="12.75">
      <c r="A59" s="27">
        <v>4.739</v>
      </c>
      <c r="B59" s="26">
        <v>-0.347</v>
      </c>
      <c r="C59" s="26">
        <v>0.0393</v>
      </c>
      <c r="D59" s="26">
        <f t="shared" si="0"/>
        <v>0.2393103448275862</v>
      </c>
      <c r="E59" s="26">
        <f t="shared" si="1"/>
        <v>-0.24165549469688974</v>
      </c>
      <c r="F59" s="26">
        <f t="shared" si="2"/>
        <v>-13.845839942277829</v>
      </c>
      <c r="G59" s="28">
        <f t="shared" si="3"/>
        <v>-12.764881357439748</v>
      </c>
    </row>
    <row r="60" spans="1:7" ht="12.75">
      <c r="A60" s="27">
        <v>4.825</v>
      </c>
      <c r="B60" s="26">
        <v>-0.347</v>
      </c>
      <c r="C60" s="26">
        <v>0.0393</v>
      </c>
      <c r="D60" s="26">
        <f t="shared" si="0"/>
        <v>0.2393103448275862</v>
      </c>
      <c r="E60" s="26">
        <f t="shared" si="1"/>
        <v>-0.24165549469688974</v>
      </c>
      <c r="F60" s="26">
        <f t="shared" si="2"/>
        <v>-13.845839942277829</v>
      </c>
      <c r="G60" s="28">
        <f t="shared" si="3"/>
        <v>-13.027315914837859</v>
      </c>
    </row>
    <row r="61" spans="1:7" ht="12.75">
      <c r="A61" s="27">
        <v>4.911</v>
      </c>
      <c r="B61" s="26">
        <v>-0.315</v>
      </c>
      <c r="C61" s="26">
        <v>0.032</v>
      </c>
      <c r="D61" s="26">
        <f t="shared" si="0"/>
        <v>0.21724137931034485</v>
      </c>
      <c r="E61" s="26">
        <f t="shared" si="1"/>
        <v>-0.21898746320917703</v>
      </c>
      <c r="F61" s="26">
        <f t="shared" si="2"/>
        <v>-12.547057408162233</v>
      </c>
      <c r="G61" s="28">
        <f t="shared" si="3"/>
        <v>-12.648232636468437</v>
      </c>
    </row>
    <row r="62" spans="1:7" ht="12.75">
      <c r="A62" s="27">
        <v>4.997</v>
      </c>
      <c r="B62" s="26">
        <v>-0.315</v>
      </c>
      <c r="C62" s="26">
        <v>0.0335</v>
      </c>
      <c r="D62" s="26">
        <f t="shared" si="0"/>
        <v>0.21724137931034485</v>
      </c>
      <c r="E62" s="26">
        <f t="shared" si="1"/>
        <v>-0.21898746320917703</v>
      </c>
      <c r="F62" s="26">
        <f t="shared" si="2"/>
        <v>-12.547057408162233</v>
      </c>
      <c r="G62" s="28">
        <f t="shared" si="3"/>
        <v>-11.646299119394827</v>
      </c>
    </row>
    <row r="63" spans="1:7" ht="12.75">
      <c r="A63" s="27">
        <v>5.083</v>
      </c>
      <c r="B63" s="26">
        <v>-0.23</v>
      </c>
      <c r="C63" s="26">
        <v>0.0175</v>
      </c>
      <c r="D63" s="26">
        <f t="shared" si="0"/>
        <v>0.15862068965517243</v>
      </c>
      <c r="E63" s="26">
        <f t="shared" si="1"/>
        <v>-0.15929349880469743</v>
      </c>
      <c r="F63" s="26">
        <f t="shared" si="2"/>
        <v>-9.126845185381386</v>
      </c>
      <c r="G63" s="28">
        <f t="shared" si="3"/>
        <v>-10.070854630865771</v>
      </c>
    </row>
    <row r="64" spans="1:7" ht="12.75">
      <c r="A64" s="27">
        <v>5.169</v>
      </c>
      <c r="B64" s="26">
        <v>-0.165</v>
      </c>
      <c r="C64" s="26">
        <v>0.00874</v>
      </c>
      <c r="D64" s="26">
        <f t="shared" si="0"/>
        <v>0.11379310344827587</v>
      </c>
      <c r="E64" s="26">
        <f t="shared" si="1"/>
        <v>-0.1140401276052043</v>
      </c>
      <c r="F64" s="26">
        <f t="shared" si="2"/>
        <v>-6.534018006911558</v>
      </c>
      <c r="G64" s="28">
        <f t="shared" si="3"/>
        <v>-7.999480442822518</v>
      </c>
    </row>
    <row r="65" spans="1:7" ht="12.75">
      <c r="A65" s="27">
        <v>5.256</v>
      </c>
      <c r="B65" s="26">
        <v>-0.165</v>
      </c>
      <c r="C65" s="26">
        <v>0.00874</v>
      </c>
      <c r="D65" s="26">
        <f t="shared" si="0"/>
        <v>0.11379310344827587</v>
      </c>
      <c r="E65" s="26">
        <f t="shared" si="1"/>
        <v>-0.1140401276052043</v>
      </c>
      <c r="F65" s="26">
        <f t="shared" si="2"/>
        <v>-6.534018006911558</v>
      </c>
      <c r="G65" s="28">
        <f t="shared" si="3"/>
        <v>-5.503659459007905</v>
      </c>
    </row>
    <row r="66" spans="1:7" ht="12.75">
      <c r="A66" s="27">
        <v>5.342</v>
      </c>
      <c r="B66" s="26">
        <v>-0.0218</v>
      </c>
      <c r="C66" s="26">
        <v>0.00146</v>
      </c>
      <c r="D66" s="26">
        <f t="shared" si="0"/>
        <v>0.01503448275862069</v>
      </c>
      <c r="E66" s="26">
        <f t="shared" si="1"/>
        <v>-0.01503504920447435</v>
      </c>
      <c r="F66" s="26">
        <f t="shared" si="2"/>
        <v>-0.8614448641879062</v>
      </c>
      <c r="G66" s="28">
        <f t="shared" si="3"/>
        <v>-2.7634373388518445</v>
      </c>
    </row>
    <row r="67" spans="1:7" ht="12.75">
      <c r="A67" s="27">
        <v>5.428</v>
      </c>
      <c r="B67" s="26">
        <v>-0.0218</v>
      </c>
      <c r="C67" s="26">
        <v>0.00146</v>
      </c>
      <c r="D67" s="26">
        <f t="shared" si="0"/>
        <v>0.01503448275862069</v>
      </c>
      <c r="E67" s="26">
        <f t="shared" si="1"/>
        <v>-0.01503504920447435</v>
      </c>
      <c r="F67" s="26">
        <f t="shared" si="2"/>
        <v>-0.8614448641879062</v>
      </c>
      <c r="G67" s="28">
        <f t="shared" si="3"/>
        <v>0.11286763616772899</v>
      </c>
    </row>
    <row r="68" spans="1:7" ht="12.75">
      <c r="A68" s="27">
        <v>5.514</v>
      </c>
      <c r="B68" s="26">
        <v>0.125</v>
      </c>
      <c r="C68" s="26">
        <v>0.0117</v>
      </c>
      <c r="D68" s="26">
        <f t="shared" si="0"/>
        <v>0.08620689655172414</v>
      </c>
      <c r="E68" s="26">
        <f t="shared" si="1"/>
        <v>0.08631403150303836</v>
      </c>
      <c r="F68" s="26">
        <f t="shared" si="2"/>
        <v>4.945429717883328</v>
      </c>
      <c r="G68" s="28">
        <f t="shared" si="3"/>
        <v>2.9836145513263257</v>
      </c>
    </row>
    <row r="69" spans="1:7" ht="12.75">
      <c r="A69" s="27">
        <v>5.6</v>
      </c>
      <c r="B69" s="26">
        <v>0.125</v>
      </c>
      <c r="C69" s="26">
        <v>0.0117</v>
      </c>
      <c r="D69" s="26">
        <f aca="true" t="shared" si="4" ref="D69:D86">ABS(B69)/1.45</f>
        <v>0.08620689655172414</v>
      </c>
      <c r="E69" s="26">
        <f aca="true" t="shared" si="5" ref="E69:E86">ASIN(B69/1.45)</f>
        <v>0.08631403150303836</v>
      </c>
      <c r="F69" s="26">
        <f aca="true" t="shared" si="6" ref="F69:F86">DEGREES(E69)</f>
        <v>4.945429717883328</v>
      </c>
      <c r="G69" s="28">
        <f aca="true" t="shared" si="7" ref="G69:G86">$H$4*SIN((2*PI()*A69/$J$4)+$L$4)</f>
        <v>5.707436193294045</v>
      </c>
    </row>
    <row r="70" spans="1:7" ht="12.75">
      <c r="A70" s="27">
        <v>5.686</v>
      </c>
      <c r="B70" s="26">
        <v>0.236</v>
      </c>
      <c r="C70" s="26">
        <v>0.0218</v>
      </c>
      <c r="D70" s="26">
        <f t="shared" si="4"/>
        <v>0.16275862068965516</v>
      </c>
      <c r="E70" s="26">
        <f t="shared" si="5"/>
        <v>0.1634859136160069</v>
      </c>
      <c r="F70" s="26">
        <f t="shared" si="6"/>
        <v>9.367052860037555</v>
      </c>
      <c r="G70" s="28">
        <f t="shared" si="7"/>
        <v>8.15020054468564</v>
      </c>
    </row>
    <row r="71" spans="1:7" ht="12.75">
      <c r="A71" s="27">
        <v>5.772</v>
      </c>
      <c r="B71" s="26">
        <v>0.277</v>
      </c>
      <c r="C71" s="26">
        <v>0.032</v>
      </c>
      <c r="D71" s="26">
        <f t="shared" si="4"/>
        <v>0.1910344827586207</v>
      </c>
      <c r="E71" s="26">
        <f t="shared" si="5"/>
        <v>0.1922159306105502</v>
      </c>
      <c r="F71" s="26">
        <f t="shared" si="6"/>
        <v>11.013161579164015</v>
      </c>
      <c r="G71" s="28">
        <f t="shared" si="7"/>
        <v>10.191615988237915</v>
      </c>
    </row>
    <row r="72" spans="1:7" ht="12.75">
      <c r="A72" s="27">
        <v>5.859</v>
      </c>
      <c r="B72" s="26">
        <v>0.277</v>
      </c>
      <c r="C72" s="26">
        <v>0.032</v>
      </c>
      <c r="D72" s="26">
        <f t="shared" si="4"/>
        <v>0.1910344827586207</v>
      </c>
      <c r="E72" s="26">
        <f t="shared" si="5"/>
        <v>0.1922159306105502</v>
      </c>
      <c r="F72" s="26">
        <f t="shared" si="6"/>
        <v>11.013161579164015</v>
      </c>
      <c r="G72" s="28">
        <f t="shared" si="7"/>
        <v>11.745779224164039</v>
      </c>
    </row>
    <row r="73" spans="1:7" ht="12.75">
      <c r="A73" s="27">
        <v>5.945</v>
      </c>
      <c r="B73" s="26">
        <v>0.31</v>
      </c>
      <c r="C73" s="26">
        <v>0.0364</v>
      </c>
      <c r="D73" s="26">
        <f t="shared" si="4"/>
        <v>0.21379310344827587</v>
      </c>
      <c r="E73" s="26">
        <f t="shared" si="5"/>
        <v>0.21545620075002395</v>
      </c>
      <c r="F73" s="26">
        <f t="shared" si="6"/>
        <v>12.344730972899773</v>
      </c>
      <c r="G73" s="28">
        <f t="shared" si="7"/>
        <v>12.700574701513663</v>
      </c>
    </row>
    <row r="74" spans="1:7" ht="12.75">
      <c r="A74" s="27">
        <v>6.031</v>
      </c>
      <c r="B74" s="26">
        <v>0.31</v>
      </c>
      <c r="C74" s="26">
        <v>0.0364</v>
      </c>
      <c r="D74" s="26">
        <f t="shared" si="4"/>
        <v>0.21379310344827587</v>
      </c>
      <c r="E74" s="26">
        <f t="shared" si="5"/>
        <v>0.21545620075002395</v>
      </c>
      <c r="F74" s="26">
        <f t="shared" si="6"/>
        <v>12.344730972899773</v>
      </c>
      <c r="G74" s="28">
        <f t="shared" si="7"/>
        <v>13.029942404732234</v>
      </c>
    </row>
    <row r="75" spans="1:7" ht="12.75">
      <c r="A75" s="27">
        <v>6.117</v>
      </c>
      <c r="B75" s="26">
        <v>0.281</v>
      </c>
      <c r="C75" s="26">
        <v>0.0277</v>
      </c>
      <c r="D75" s="26">
        <f t="shared" si="4"/>
        <v>0.19379310344827588</v>
      </c>
      <c r="E75" s="26">
        <f t="shared" si="5"/>
        <v>0.1950270818205256</v>
      </c>
      <c r="F75" s="26">
        <f t="shared" si="6"/>
        <v>11.174228679068701</v>
      </c>
      <c r="G75" s="28">
        <f t="shared" si="7"/>
        <v>12.717662933175628</v>
      </c>
    </row>
    <row r="76" spans="1:7" ht="12.75">
      <c r="A76" s="27">
        <v>6.203</v>
      </c>
      <c r="B76" s="26">
        <v>0.281</v>
      </c>
      <c r="C76" s="26">
        <v>0.0277</v>
      </c>
      <c r="D76" s="26">
        <f t="shared" si="4"/>
        <v>0.19379310344827588</v>
      </c>
      <c r="E76" s="26">
        <f t="shared" si="5"/>
        <v>0.1950270818205256</v>
      </c>
      <c r="F76" s="26">
        <f t="shared" si="6"/>
        <v>11.174228679068701</v>
      </c>
      <c r="G76" s="28">
        <f t="shared" si="7"/>
        <v>11.779114193701796</v>
      </c>
    </row>
    <row r="77" spans="1:7" ht="12.75">
      <c r="A77" s="27">
        <v>6.289</v>
      </c>
      <c r="B77" s="26">
        <v>0.246</v>
      </c>
      <c r="C77" s="26">
        <v>0.0248</v>
      </c>
      <c r="D77" s="26">
        <f t="shared" si="4"/>
        <v>0.1696551724137931</v>
      </c>
      <c r="E77" s="26">
        <f t="shared" si="5"/>
        <v>0.17047975866817816</v>
      </c>
      <c r="F77" s="26">
        <f t="shared" si="6"/>
        <v>9.767770664095421</v>
      </c>
      <c r="G77" s="28">
        <f t="shared" si="7"/>
        <v>10.26051413021</v>
      </c>
    </row>
    <row r="78" spans="1:7" ht="12.75">
      <c r="A78" s="27">
        <v>6.376</v>
      </c>
      <c r="B78" s="26">
        <v>0.133</v>
      </c>
      <c r="C78" s="26">
        <v>0.0102</v>
      </c>
      <c r="D78" s="26">
        <f t="shared" si="4"/>
        <v>0.0917241379310345</v>
      </c>
      <c r="E78" s="26">
        <f t="shared" si="5"/>
        <v>0.09185324471031112</v>
      </c>
      <c r="F78" s="26">
        <f t="shared" si="6"/>
        <v>5.262803256483181</v>
      </c>
      <c r="G78" s="28">
        <f t="shared" si="7"/>
        <v>8.210511106254401</v>
      </c>
    </row>
    <row r="79" spans="1:7" ht="12.75">
      <c r="A79" s="27">
        <v>6.462</v>
      </c>
      <c r="B79" s="26">
        <v>0.133</v>
      </c>
      <c r="C79" s="26">
        <v>0.0102</v>
      </c>
      <c r="D79" s="26">
        <f t="shared" si="4"/>
        <v>0.0917241379310345</v>
      </c>
      <c r="E79" s="26">
        <f t="shared" si="5"/>
        <v>0.09185324471031112</v>
      </c>
      <c r="F79" s="26">
        <f t="shared" si="6"/>
        <v>5.262803256483181</v>
      </c>
      <c r="G79" s="28">
        <f t="shared" si="7"/>
        <v>5.7769899856432545</v>
      </c>
    </row>
    <row r="80" spans="1:7" ht="12.75">
      <c r="A80" s="27">
        <v>6.548</v>
      </c>
      <c r="B80" s="26">
        <v>-0.0146</v>
      </c>
      <c r="C80" s="26">
        <v>0.00291</v>
      </c>
      <c r="D80" s="26">
        <f t="shared" si="4"/>
        <v>0.010068965517241379</v>
      </c>
      <c r="E80" s="26">
        <f t="shared" si="5"/>
        <v>-0.01006913566378247</v>
      </c>
      <c r="F80" s="26">
        <f t="shared" si="6"/>
        <v>-0.5769189768793942</v>
      </c>
      <c r="G80" s="28">
        <f t="shared" si="7"/>
        <v>3.0589864638170625</v>
      </c>
    </row>
    <row r="81" spans="1:7" ht="12.75">
      <c r="A81" s="27">
        <v>6.634</v>
      </c>
      <c r="B81" s="26">
        <v>-0.0146</v>
      </c>
      <c r="C81" s="26">
        <v>0.00291</v>
      </c>
      <c r="D81" s="26">
        <f t="shared" si="4"/>
        <v>0.010068965517241379</v>
      </c>
      <c r="E81" s="26">
        <f t="shared" si="5"/>
        <v>-0.01006913566378247</v>
      </c>
      <c r="F81" s="26">
        <f t="shared" si="6"/>
        <v>-0.5769189768793942</v>
      </c>
      <c r="G81" s="28">
        <f t="shared" si="7"/>
        <v>0.19034605034417662</v>
      </c>
    </row>
    <row r="82" spans="1:7" ht="12.75">
      <c r="A82" s="27">
        <v>6.72</v>
      </c>
      <c r="B82" s="26">
        <v>-0.149</v>
      </c>
      <c r="C82" s="26">
        <v>0.0102</v>
      </c>
      <c r="D82" s="26">
        <f t="shared" si="4"/>
        <v>0.10275862068965518</v>
      </c>
      <c r="E82" s="26">
        <f t="shared" si="5"/>
        <v>-0.10294032921360736</v>
      </c>
      <c r="F82" s="26">
        <f t="shared" si="6"/>
        <v>-5.898046405626955</v>
      </c>
      <c r="G82" s="28">
        <f t="shared" si="7"/>
        <v>-2.6876677741261368</v>
      </c>
    </row>
    <row r="83" spans="1:7" ht="12.75">
      <c r="A83" s="27">
        <v>6.806</v>
      </c>
      <c r="B83" s="26">
        <v>-0.149</v>
      </c>
      <c r="C83" s="26">
        <v>0.0102</v>
      </c>
      <c r="D83" s="26">
        <f t="shared" si="4"/>
        <v>0.10275862068965518</v>
      </c>
      <c r="E83" s="26">
        <f t="shared" si="5"/>
        <v>-0.10294032921360736</v>
      </c>
      <c r="F83" s="26">
        <f t="shared" si="6"/>
        <v>-5.898046405626955</v>
      </c>
      <c r="G83" s="28">
        <f t="shared" si="7"/>
        <v>-5.433329944196548</v>
      </c>
    </row>
    <row r="84" spans="1:7" ht="12.75">
      <c r="A84" s="27">
        <v>6.893</v>
      </c>
      <c r="B84" s="26">
        <v>-0.211</v>
      </c>
      <c r="C84" s="26">
        <v>0.016</v>
      </c>
      <c r="D84" s="26">
        <f t="shared" si="4"/>
        <v>0.14551724137931035</v>
      </c>
      <c r="E84" s="26">
        <f t="shared" si="5"/>
        <v>-0.14603575870684715</v>
      </c>
      <c r="F84" s="26">
        <f t="shared" si="6"/>
        <v>-8.367232631893206</v>
      </c>
      <c r="G84" s="28">
        <f t="shared" si="7"/>
        <v>-7.938176611317457</v>
      </c>
    </row>
    <row r="85" spans="1:7" ht="12.75">
      <c r="A85" s="27">
        <v>6.979</v>
      </c>
      <c r="B85" s="26">
        <v>-0.307</v>
      </c>
      <c r="C85" s="26">
        <v>0.0335</v>
      </c>
      <c r="D85" s="26">
        <f t="shared" si="4"/>
        <v>0.21172413793103448</v>
      </c>
      <c r="E85" s="26">
        <f t="shared" si="5"/>
        <v>-0.21333875543470393</v>
      </c>
      <c r="F85" s="26">
        <f t="shared" si="6"/>
        <v>-12.223410292982189</v>
      </c>
      <c r="G85" s="28">
        <f t="shared" si="7"/>
        <v>-10.021511013630962</v>
      </c>
    </row>
    <row r="86" spans="1:7" ht="13.5" thickBot="1">
      <c r="A86" s="29">
        <v>7.065</v>
      </c>
      <c r="B86" s="30">
        <v>-0.307</v>
      </c>
      <c r="C86" s="30">
        <v>0.0335</v>
      </c>
      <c r="D86" s="30">
        <f t="shared" si="4"/>
        <v>0.21172413793103448</v>
      </c>
      <c r="E86" s="30">
        <f t="shared" si="5"/>
        <v>-0.21333875543470393</v>
      </c>
      <c r="F86" s="30">
        <f t="shared" si="6"/>
        <v>-12.223410292982189</v>
      </c>
      <c r="G86" s="31">
        <f t="shared" si="7"/>
        <v>-11.611345596134104</v>
      </c>
    </row>
  </sheetData>
  <mergeCells count="1">
    <mergeCell ref="N43:O43"/>
  </mergeCells>
  <printOptions/>
  <pageMargins left="0.75" right="0.75" top="1" bottom="1" header="0.4921259845" footer="0.4921259845"/>
  <pageSetup horizontalDpi="600" verticalDpi="600" orientation="landscape" paperSize="9" r:id="rId3"/>
  <headerFooter alignWithMargins="0">
    <oddHeader>&amp;CCharles Fouquet
Hervé Coulon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herve.coulon</cp:lastModifiedBy>
  <cp:lastPrinted>2008-04-01T09:12:07Z</cp:lastPrinted>
  <dcterms:created xsi:type="dcterms:W3CDTF">1996-10-21T11:03:58Z</dcterms:created>
  <dcterms:modified xsi:type="dcterms:W3CDTF">2008-04-01T10:03:24Z</dcterms:modified>
  <cp:category/>
  <cp:version/>
  <cp:contentType/>
  <cp:contentStatus/>
</cp:coreProperties>
</file>